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3\23107-13XC-CP - Lesní cyklotrasa Lotrůvka\CD Investora\"/>
    </mc:Choice>
  </mc:AlternateContent>
  <bookViews>
    <workbookView xWindow="0" yWindow="0" windowWidth="0" windowHeight="0"/>
  </bookViews>
  <sheets>
    <sheet name="Rekapitulace stavby" sheetId="1" r:id="rId1"/>
    <sheet name="17008-141 - Cesta" sheetId="2" r:id="rId2"/>
    <sheet name="17008-142 - VRN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'17008-141 - Cesta'!$C$85:$L$217</definedName>
    <definedName name="_xlnm.Print_Area" localSheetId="1">'17008-141 - Cesta'!$C$4:$K$41,'17008-141 - Cesta'!$C$47:$K$67,'17008-141 - Cesta'!$C$73:$L$217</definedName>
    <definedName name="_xlnm.Print_Titles" localSheetId="1">'17008-141 - Cesta'!$85:$85</definedName>
    <definedName name="_xlnm._FilterDatabase" localSheetId="2" hidden="1">'17008-142 - VRN'!$C$85:$L$108</definedName>
    <definedName name="_xlnm.Print_Area" localSheetId="2">'17008-142 - VRN'!$C$4:$K$41,'17008-142 - VRN'!$C$47:$K$67,'17008-142 - VRN'!$C$73:$L$108</definedName>
    <definedName name="_xlnm.Print_Titles" localSheetId="2">'17008-142 - VRN'!$85:$85</definedName>
    <definedName name="_xlnm.Print_Area" localSheetId="3">'Seznam figur'!$C$4:$G$98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K39"/>
  <c r="K38"/>
  <c i="1" r="BA56"/>
  <c i="3" r="K37"/>
  <c i="1" r="AZ56"/>
  <c i="3" r="BI106"/>
  <c r="BH106"/>
  <c r="BG106"/>
  <c r="BF106"/>
  <c r="X106"/>
  <c r="X105"/>
  <c r="V106"/>
  <c r="V105"/>
  <c r="T106"/>
  <c r="T105"/>
  <c r="P106"/>
  <c r="BI101"/>
  <c r="BH101"/>
  <c r="BG101"/>
  <c r="BF101"/>
  <c r="X101"/>
  <c r="X100"/>
  <c r="V101"/>
  <c r="V100"/>
  <c r="T101"/>
  <c r="T100"/>
  <c r="P101"/>
  <c r="BI98"/>
  <c r="BH98"/>
  <c r="BG98"/>
  <c r="BF98"/>
  <c r="X98"/>
  <c r="V98"/>
  <c r="T98"/>
  <c r="P98"/>
  <c r="BI96"/>
  <c r="BH96"/>
  <c r="BG96"/>
  <c r="BF96"/>
  <c r="X96"/>
  <c r="V96"/>
  <c r="T96"/>
  <c r="P96"/>
  <c r="BI95"/>
  <c r="BH95"/>
  <c r="BG95"/>
  <c r="BF95"/>
  <c r="X95"/>
  <c r="V95"/>
  <c r="T95"/>
  <c r="P95"/>
  <c r="BI93"/>
  <c r="BH93"/>
  <c r="BG93"/>
  <c r="BF93"/>
  <c r="X93"/>
  <c r="V93"/>
  <c r="T93"/>
  <c r="P93"/>
  <c r="BI91"/>
  <c r="BH91"/>
  <c r="BG91"/>
  <c r="BF91"/>
  <c r="X91"/>
  <c r="X90"/>
  <c r="V91"/>
  <c r="V90"/>
  <c r="T91"/>
  <c r="T90"/>
  <c r="P91"/>
  <c r="BI89"/>
  <c r="BH89"/>
  <c r="BG89"/>
  <c r="BF89"/>
  <c r="X89"/>
  <c r="X88"/>
  <c r="X87"/>
  <c r="X86"/>
  <c r="V89"/>
  <c r="V88"/>
  <c r="V87"/>
  <c r="V86"/>
  <c r="T89"/>
  <c r="T88"/>
  <c r="T87"/>
  <c r="T86"/>
  <c i="1" r="AW56"/>
  <c i="3" r="P89"/>
  <c r="J83"/>
  <c r="J82"/>
  <c r="F82"/>
  <c r="F80"/>
  <c r="E78"/>
  <c r="J57"/>
  <c r="J56"/>
  <c r="F56"/>
  <c r="F54"/>
  <c r="E52"/>
  <c r="J18"/>
  <c r="E18"/>
  <c r="F57"/>
  <c r="J17"/>
  <c r="J12"/>
  <c r="J80"/>
  <c r="E7"/>
  <c r="E50"/>
  <c i="2" r="K39"/>
  <c r="K38"/>
  <c i="1" r="BA55"/>
  <c i="2" r="K37"/>
  <c i="1" r="AZ55"/>
  <c i="2" r="BI216"/>
  <c r="BH216"/>
  <c r="BG216"/>
  <c r="BF216"/>
  <c r="X216"/>
  <c r="V216"/>
  <c r="T216"/>
  <c r="P216"/>
  <c r="BI214"/>
  <c r="BH214"/>
  <c r="BG214"/>
  <c r="BF214"/>
  <c r="X214"/>
  <c r="V214"/>
  <c r="T214"/>
  <c r="P214"/>
  <c r="BI207"/>
  <c r="BH207"/>
  <c r="BG207"/>
  <c r="BF207"/>
  <c r="X207"/>
  <c r="V207"/>
  <c r="T207"/>
  <c r="P207"/>
  <c r="BI202"/>
  <c r="BH202"/>
  <c r="BG202"/>
  <c r="BF202"/>
  <c r="X202"/>
  <c r="V202"/>
  <c r="T202"/>
  <c r="P202"/>
  <c r="BI194"/>
  <c r="BH194"/>
  <c r="BG194"/>
  <c r="BF194"/>
  <c r="X194"/>
  <c r="V194"/>
  <c r="T194"/>
  <c r="P194"/>
  <c r="BI189"/>
  <c r="BH189"/>
  <c r="BG189"/>
  <c r="BF189"/>
  <c r="X189"/>
  <c r="V189"/>
  <c r="T189"/>
  <c r="P189"/>
  <c r="BI184"/>
  <c r="BH184"/>
  <c r="BG184"/>
  <c r="BF184"/>
  <c r="X184"/>
  <c r="X183"/>
  <c r="V184"/>
  <c r="V183"/>
  <c r="T184"/>
  <c r="T183"/>
  <c r="P184"/>
  <c r="BI177"/>
  <c r="BH177"/>
  <c r="BG177"/>
  <c r="BF177"/>
  <c r="X177"/>
  <c r="V177"/>
  <c r="T177"/>
  <c r="P177"/>
  <c r="BI174"/>
  <c r="BH174"/>
  <c r="BG174"/>
  <c r="BF174"/>
  <c r="X174"/>
  <c r="V174"/>
  <c r="T174"/>
  <c r="P174"/>
  <c r="BI171"/>
  <c r="BH171"/>
  <c r="BG171"/>
  <c r="BF171"/>
  <c r="X171"/>
  <c r="V171"/>
  <c r="T171"/>
  <c r="P171"/>
  <c r="BI168"/>
  <c r="BH168"/>
  <c r="BG168"/>
  <c r="BF168"/>
  <c r="X168"/>
  <c r="V168"/>
  <c r="T168"/>
  <c r="P168"/>
  <c r="BI165"/>
  <c r="BH165"/>
  <c r="BG165"/>
  <c r="BF165"/>
  <c r="X165"/>
  <c r="V165"/>
  <c r="T165"/>
  <c r="P165"/>
  <c r="BI162"/>
  <c r="BH162"/>
  <c r="BG162"/>
  <c r="BF162"/>
  <c r="X162"/>
  <c r="V162"/>
  <c r="T162"/>
  <c r="P162"/>
  <c r="BI159"/>
  <c r="BH159"/>
  <c r="BG159"/>
  <c r="BF159"/>
  <c r="X159"/>
  <c r="V159"/>
  <c r="T159"/>
  <c r="P159"/>
  <c r="BI156"/>
  <c r="BH156"/>
  <c r="BG156"/>
  <c r="BF156"/>
  <c r="X156"/>
  <c r="V156"/>
  <c r="T156"/>
  <c r="P156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7"/>
  <c r="BH147"/>
  <c r="BG147"/>
  <c r="BF147"/>
  <c r="X147"/>
  <c r="V147"/>
  <c r="T147"/>
  <c r="P147"/>
  <c r="BI144"/>
  <c r="BH144"/>
  <c r="BG144"/>
  <c r="BF144"/>
  <c r="X144"/>
  <c r="V144"/>
  <c r="T144"/>
  <c r="P144"/>
  <c r="BI141"/>
  <c r="BH141"/>
  <c r="BG141"/>
  <c r="BF141"/>
  <c r="X141"/>
  <c r="V141"/>
  <c r="T141"/>
  <c r="P141"/>
  <c r="BI138"/>
  <c r="BH138"/>
  <c r="BG138"/>
  <c r="BF138"/>
  <c r="X138"/>
  <c r="V138"/>
  <c r="T138"/>
  <c r="P138"/>
  <c r="BI130"/>
  <c r="BH130"/>
  <c r="BG130"/>
  <c r="BF130"/>
  <c r="X130"/>
  <c r="V130"/>
  <c r="T130"/>
  <c r="P130"/>
  <c r="BI127"/>
  <c r="BH127"/>
  <c r="BG127"/>
  <c r="BF127"/>
  <c r="X127"/>
  <c r="V127"/>
  <c r="T127"/>
  <c r="P127"/>
  <c r="BI114"/>
  <c r="BH114"/>
  <c r="BG114"/>
  <c r="BF114"/>
  <c r="X114"/>
  <c r="V114"/>
  <c r="T114"/>
  <c r="P114"/>
  <c r="BI111"/>
  <c r="BH111"/>
  <c r="BG111"/>
  <c r="BF111"/>
  <c r="X111"/>
  <c r="V111"/>
  <c r="T111"/>
  <c r="P111"/>
  <c r="BI101"/>
  <c r="BH101"/>
  <c r="BG101"/>
  <c r="BF101"/>
  <c r="X101"/>
  <c r="V101"/>
  <c r="T101"/>
  <c r="P101"/>
  <c r="BI98"/>
  <c r="BH98"/>
  <c r="BG98"/>
  <c r="BF98"/>
  <c r="X98"/>
  <c r="V98"/>
  <c r="T98"/>
  <c r="P98"/>
  <c r="BI95"/>
  <c r="BH95"/>
  <c r="BG95"/>
  <c r="BF95"/>
  <c r="X95"/>
  <c r="V95"/>
  <c r="T95"/>
  <c r="P95"/>
  <c r="BI92"/>
  <c r="BH92"/>
  <c r="BG92"/>
  <c r="BF92"/>
  <c r="X92"/>
  <c r="V92"/>
  <c r="T92"/>
  <c r="P92"/>
  <c r="BI89"/>
  <c r="BH89"/>
  <c r="BG89"/>
  <c r="BF89"/>
  <c r="X89"/>
  <c r="V89"/>
  <c r="T89"/>
  <c r="P89"/>
  <c r="J83"/>
  <c r="J82"/>
  <c r="F82"/>
  <c r="F80"/>
  <c r="E78"/>
  <c r="J57"/>
  <c r="J56"/>
  <c r="F56"/>
  <c r="F54"/>
  <c r="E52"/>
  <c r="J18"/>
  <c r="E18"/>
  <c r="F83"/>
  <c r="J17"/>
  <c r="J12"/>
  <c r="J54"/>
  <c r="E7"/>
  <c r="E76"/>
  <c i="1" r="L50"/>
  <c r="AM50"/>
  <c r="AM49"/>
  <c r="L49"/>
  <c r="AM47"/>
  <c r="L47"/>
  <c r="L45"/>
  <c r="L44"/>
  <c i="2" r="R165"/>
  <c r="R141"/>
  <c r="R153"/>
  <c r="R138"/>
  <c r="K92"/>
  <c r="BE92"/>
  <c r="K144"/>
  <c r="BE144"/>
  <c i="3" r="Q89"/>
  <c i="2" r="Q207"/>
  <c r="Q174"/>
  <c r="Q101"/>
  <c r="Q138"/>
  <c r="BK184"/>
  <c r="K168"/>
  <c r="BE168"/>
  <c i="3" r="R106"/>
  <c i="2" r="Q216"/>
  <c r="R151"/>
  <c r="R216"/>
  <c r="K111"/>
  <c r="K153"/>
  <c r="BE153"/>
  <c r="BK162"/>
  <c r="BK95"/>
  <c i="3" r="BK95"/>
  <c i="2" r="R159"/>
  <c r="R114"/>
  <c r="R147"/>
  <c i="1" r="AU54"/>
  <c i="3" r="R89"/>
  <c r="BK106"/>
  <c i="2" r="Q184"/>
  <c r="BK111"/>
  <c r="Q171"/>
  <c r="R98"/>
  <c r="K194"/>
  <c r="BE194"/>
  <c r="K127"/>
  <c r="BE127"/>
  <c i="3" r="R93"/>
  <c r="K98"/>
  <c r="BE98"/>
  <c i="2" r="R171"/>
  <c r="R207"/>
  <c r="Q151"/>
  <c r="Q92"/>
  <c r="K114"/>
  <c r="BE114"/>
  <c r="K151"/>
  <c r="BE151"/>
  <c i="3" r="Q93"/>
  <c i="2" r="Q194"/>
  <c r="Q159"/>
  <c r="R174"/>
  <c r="Q111"/>
  <c r="K98"/>
  <c r="BE98"/>
  <c r="K165"/>
  <c r="BE165"/>
  <c i="3" r="Q96"/>
  <c i="2" r="R194"/>
  <c r="Q147"/>
  <c r="Q177"/>
  <c r="Q153"/>
  <c r="K214"/>
  <c r="BE214"/>
  <c r="K159"/>
  <c r="BE159"/>
  <c i="3" r="R96"/>
  <c i="2" r="R101"/>
  <c r="R214"/>
  <c r="Q141"/>
  <c r="K216"/>
  <c r="BE216"/>
  <c r="BK171"/>
  <c i="3" r="R91"/>
  <c r="K96"/>
  <c r="BE96"/>
  <c i="2" r="Q189"/>
  <c r="Q144"/>
  <c r="R177"/>
  <c r="R89"/>
  <c r="BK177"/>
  <c r="BK101"/>
  <c i="3" r="R95"/>
  <c r="BK101"/>
  <c i="2" r="R95"/>
  <c r="R189"/>
  <c r="R144"/>
  <c r="Q89"/>
  <c r="BK189"/>
  <c i="3" r="Q101"/>
  <c r="K89"/>
  <c r="BE89"/>
  <c i="2" r="R111"/>
  <c r="Q95"/>
  <c r="R162"/>
  <c r="Q114"/>
  <c r="BK174"/>
  <c r="K130"/>
  <c r="BE130"/>
  <c i="3" r="Q91"/>
  <c i="2" r="Q202"/>
  <c r="Q168"/>
  <c r="R184"/>
  <c r="Q98"/>
  <c r="BK141"/>
  <c r="K207"/>
  <c r="BE207"/>
  <c i="3" r="Q95"/>
  <c r="BK93"/>
  <c i="2" r="Q156"/>
  <c r="R127"/>
  <c r="R168"/>
  <c r="R130"/>
  <c r="K202"/>
  <c r="BE202"/>
  <c i="3" r="R101"/>
  <c r="R98"/>
  <c i="2" r="Q162"/>
  <c r="Q130"/>
  <c r="Q165"/>
  <c r="R156"/>
  <c r="K147"/>
  <c r="BE147"/>
  <c r="BK89"/>
  <c i="3" r="Q106"/>
  <c i="2" r="Q214"/>
  <c r="R92"/>
  <c r="R202"/>
  <c r="Q127"/>
  <c r="BK138"/>
  <c r="K156"/>
  <c r="BE156"/>
  <c i="3" r="Q98"/>
  <c r="K91"/>
  <c r="BE91"/>
  <c i="2" l="1" r="Q88"/>
  <c r="I63"/>
  <c r="V188"/>
  <c r="T88"/>
  <c r="V88"/>
  <c r="T188"/>
  <c r="Q188"/>
  <c r="I65"/>
  <c r="X213"/>
  <c r="X88"/>
  <c r="X87"/>
  <c r="X86"/>
  <c r="R188"/>
  <c r="J65"/>
  <c r="T213"/>
  <c r="R213"/>
  <c r="J66"/>
  <c r="R88"/>
  <c r="R87"/>
  <c r="J62"/>
  <c r="X188"/>
  <c r="V213"/>
  <c r="Q213"/>
  <c r="I66"/>
  <c r="BK183"/>
  <c r="K183"/>
  <c r="K64"/>
  <c r="R183"/>
  <c r="J64"/>
  <c i="3" r="R88"/>
  <c i="2" r="Q183"/>
  <c r="I64"/>
  <c i="3" r="Q88"/>
  <c r="BK100"/>
  <c r="K100"/>
  <c r="K65"/>
  <c r="Q100"/>
  <c r="I65"/>
  <c r="R100"/>
  <c r="J65"/>
  <c r="BK105"/>
  <c r="K105"/>
  <c r="K66"/>
  <c r="Q105"/>
  <c r="I66"/>
  <c r="R105"/>
  <c r="J66"/>
  <c r="E76"/>
  <c r="F83"/>
  <c r="J54"/>
  <c i="2" r="E50"/>
  <c r="F57"/>
  <c r="J80"/>
  <c r="BE111"/>
  <c r="F39"/>
  <c i="1" r="BF55"/>
  <c i="3" r="K93"/>
  <c r="BE93"/>
  <c i="2" r="F36"/>
  <c i="1" r="BC55"/>
  <c i="2" r="BK194"/>
  <c i="3" r="K36"/>
  <c i="1" r="AY56"/>
  <c i="2" r="K162"/>
  <c r="BE162"/>
  <c r="BK168"/>
  <c i="3" r="BK96"/>
  <c r="F37"/>
  <c i="1" r="BD56"/>
  <c i="2" r="K36"/>
  <c i="1" r="AY55"/>
  <c i="3" r="K106"/>
  <c r="BE106"/>
  <c i="2" r="K184"/>
  <c r="BE184"/>
  <c r="BK92"/>
  <c r="BK151"/>
  <c r="K177"/>
  <c r="BE177"/>
  <c i="3" r="BK98"/>
  <c i="2" r="BK165"/>
  <c r="BK153"/>
  <c r="K189"/>
  <c r="BE189"/>
  <c i="3" r="BK91"/>
  <c r="BK89"/>
  <c r="BK88"/>
  <c r="K88"/>
  <c r="K63"/>
  <c r="F39"/>
  <c i="1" r="BF56"/>
  <c i="2" r="BK214"/>
  <c r="BK159"/>
  <c r="BK216"/>
  <c r="K101"/>
  <c r="BE101"/>
  <c r="K95"/>
  <c r="BE95"/>
  <c r="K89"/>
  <c r="BE89"/>
  <c i="3" r="F36"/>
  <c i="1" r="BC56"/>
  <c i="3" r="K101"/>
  <c r="BE101"/>
  <c r="K95"/>
  <c r="BE95"/>
  <c i="2" r="BK127"/>
  <c r="BK114"/>
  <c r="F37"/>
  <c i="1" r="BD55"/>
  <c i="2" r="K141"/>
  <c r="BE141"/>
  <c r="K171"/>
  <c r="BE171"/>
  <c r="K138"/>
  <c r="BE138"/>
  <c r="BK156"/>
  <c r="K174"/>
  <c r="BE174"/>
  <c r="F38"/>
  <c i="1" r="BE55"/>
  <c i="2" r="BK144"/>
  <c r="BK98"/>
  <c r="BK147"/>
  <c r="BK207"/>
  <c r="BK202"/>
  <c r="BK130"/>
  <c i="3" r="F38"/>
  <c i="1" r="BE56"/>
  <c i="2" l="1" r="T87"/>
  <c r="T86"/>
  <c i="1" r="AW55"/>
  <c i="2" r="V87"/>
  <c r="V86"/>
  <c i="3" r="Q90"/>
  <c r="I64"/>
  <c r="R90"/>
  <c r="J64"/>
  <c i="2" r="J63"/>
  <c r="R86"/>
  <c r="J61"/>
  <c r="K31"/>
  <c i="1" r="AT55"/>
  <c i="3" r="I63"/>
  <c i="2" r="Q87"/>
  <c r="Q86"/>
  <c r="I61"/>
  <c r="K30"/>
  <c i="1" r="AS55"/>
  <c i="3" r="J63"/>
  <c i="2" r="BK188"/>
  <c r="K188"/>
  <c r="K65"/>
  <c r="BK213"/>
  <c r="K213"/>
  <c r="K66"/>
  <c r="BK88"/>
  <c r="K88"/>
  <c r="K63"/>
  <c i="3" r="BK90"/>
  <c r="K90"/>
  <c r="K64"/>
  <c i="1" r="BF54"/>
  <c r="W33"/>
  <c r="BD54"/>
  <c r="W31"/>
  <c r="AW54"/>
  <c r="BE54"/>
  <c r="W32"/>
  <c i="2" r="F35"/>
  <c i="1" r="BB55"/>
  <c i="2" r="K35"/>
  <c i="1" r="AX55"/>
  <c r="AV55"/>
  <c i="3" r="K35"/>
  <c i="1" r="AX56"/>
  <c r="AV56"/>
  <c r="BC54"/>
  <c r="W30"/>
  <c i="3" r="F35"/>
  <c i="1" r="BB56"/>
  <c i="3" l="1" r="Q87"/>
  <c r="Q86"/>
  <c r="I61"/>
  <c r="K30"/>
  <c i="1" r="AS56"/>
  <c i="3" r="R87"/>
  <c r="J62"/>
  <c r="BK87"/>
  <c r="K87"/>
  <c r="K62"/>
  <c i="2" r="I62"/>
  <c r="BK87"/>
  <c r="K87"/>
  <c r="K62"/>
  <c i="1" r="AZ54"/>
  <c r="BA54"/>
  <c r="AY54"/>
  <c r="AK30"/>
  <c r="BB54"/>
  <c r="AX54"/>
  <c r="AK29"/>
  <c r="AS54"/>
  <c i="3" l="1" r="I62"/>
  <c r="R86"/>
  <c r="J61"/>
  <c r="K31"/>
  <c i="1" r="AT56"/>
  <c i="3" r="BK86"/>
  <c r="K86"/>
  <c r="K61"/>
  <c i="2" r="BK86"/>
  <c r="K86"/>
  <c r="K61"/>
  <c i="1" r="AV54"/>
  <c r="AT54"/>
  <c r="W29"/>
  <c i="2" l="1" r="K32"/>
  <c i="1" r="AG55"/>
  <c i="3" r="K32"/>
  <c i="1" r="AG56"/>
  <c l="1" r="AN55"/>
  <c i="3" r="K41"/>
  <c i="2" r="K41"/>
  <c i="1"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<sst xmlns="http://schemas.openxmlformats.org/spreadsheetml/2006/main">
  <si>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</si>
  <si>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</si>
  <si>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</si>
  <si>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</si>
  <si>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</si>
  <si>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</si>
  <si>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{04b5c016-d61d-420e-bf41-2c579a1e17fa}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</si>
  <si>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</si>
  <si>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</si>
  <si>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</si>
  <si>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</si>
  <si>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</si>
  <si>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</si>
  <si>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</si>
  <si>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</si>
  <si>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17008-14XC-JZ-24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</si>
  <si>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</si>
  <si>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</si>
  <si>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LC Lotrůvka</t>
  </si>
  <si>
    <t>KSO:</t>
  </si>
  <si>
    <t/>
  </si>
  <si>
    <t>CC-CZ:</t>
  </si>
  <si>
    <t>Místo:</t>
  </si>
  <si>
    <t xml:space="preserve"> </t>
  </si>
  <si>
    <t>Datum:</t>
  </si>
  <si>
    <t>5. 10. 2018</t>
  </si>
  <si>
    <t>Zadavatel:</t>
  </si>
  <si>
    <t>IČ:</t>
  </si>
  <si>
    <t>Obec Střelice</t>
  </si>
  <si>
    <t>DIČ:</t>
  </si>
  <si>
    <t>Uchazeč:</t>
  </si>
  <si>
    <t>Vyplň údaj</t>
  </si>
  <si>
    <t>Projektant:</t>
  </si>
  <si>
    <t>Regioprojekt Brno, s.r.o.</t>
  </si>
  <si>
    <t>Zpracovatel:</t>
  </si>
  <si>
    <t>Ing. Petr Chytka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</si>
  <si>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</si>
  <si>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</si>
  <si>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</si>
  <si>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</si>
  <si>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</si>
  <si>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</si>
  <si>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</si>
  <si>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</si>
  <si>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</si>
  <si>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</si>
  <si>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</si>
  <si>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</si>
  <si>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</si>
  <si>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</si>
  <si>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</si>
  <si>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</si>
  <si>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</si>
  <si>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</si>
  <si>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</si>
  <si>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</si>
  <si>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</si>
  <si>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</si>
  <si>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</si>
  <si>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</si>
  <si>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</si>
  <si>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</si>
  <si>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</si>
  <si>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</si>
  <si>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</si>
  <si>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</si>
  <si>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</si>
  <si>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</si>
  <si>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</si>
  <si>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</si>
  <si>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</si>
  <si>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</si>
  <si>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</si>
  <si>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</si>
  <si>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</si>
  <si>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</si>
  <si>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</si>
  <si>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</si>
  <si>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</si>
  <si>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17008-141</t>
  </si>
  <si>
    <t>Cesta</t>
  </si>
  <si>
    <t>STA</t>
  </si>
  <si>
    <t>1</t>
  </si>
  <si>
    <t>{9d2b8021-0410-4576-a9df-44cef0c3b434}</t>
  </si>
  <si>
    <t>2</t>
  </si>
  <si>
    <t>17008-142</t>
  </si>
  <si>
    <t>VRN</t>
  </si>
  <si>
    <t>{3649390c-0655-45c7-a384-ec952c1ebdaa}</t>
  </si>
  <si>
    <t>N95</t>
  </si>
  <si>
    <t>1294</t>
  </si>
  <si>
    <t>násyp95</t>
  </si>
  <si>
    <t>1394</t>
  </si>
  <si>
    <t>KRYCÍ LIST SOUPISU PRACÍ</t>
  </si>
  <si>
    <t>oblouky</t>
  </si>
  <si>
    <t>122</t>
  </si>
  <si>
    <t>odkop</t>
  </si>
  <si>
    <t>1670</t>
  </si>
  <si>
    <t>pa30</t>
  </si>
  <si>
    <t>45</t>
  </si>
  <si>
    <t>pa50</t>
  </si>
  <si>
    <t>28</t>
  </si>
  <si>
    <t>Objekt:</t>
  </si>
  <si>
    <t>pa70</t>
  </si>
  <si>
    <t>17008-141 - Cesta</t>
  </si>
  <si>
    <t>VP_1000</t>
  </si>
  <si>
    <t>1305,525</t>
  </si>
  <si>
    <t>VP_2000</t>
  </si>
  <si>
    <t>364,475</t>
  </si>
  <si>
    <t>zásyppa</t>
  </si>
  <si>
    <t>11,525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</si>
  <si>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</si>
  <si>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</si>
  <si>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</si>
  <si>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</si>
  <si>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</si>
  <si>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</si>
  <si>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</si>
  <si>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</si>
  <si>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</si>
  <si>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</si>
  <si>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</si>
  <si>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</si>
  <si>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</si>
  <si>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</si>
  <si>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</si>
  <si>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</si>
  <si>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</si>
  <si>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</si>
  <si>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</si>
  <si>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</si>
  <si>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</si>
  <si>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</si>
  <si>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</si>
  <si>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</si>
  <si>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</si>
  <si>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</si>
  <si>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</si>
  <si>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</si>
  <si>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</si>
  <si>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</si>
  <si>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</si>
  <si>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</si>
  <si>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</si>
  <si>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</si>
  <si>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</si>
  <si>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112251101</t>
  </si>
  <si>
    <t>Odstranění pařezů strojně s jejich vykopáním nebo vytrháním průměru přes 100 do 300 mm</t>
  </si>
  <si>
    <t>kus</t>
  </si>
  <si>
    <t>CS ÚRS 2024 01</t>
  </si>
  <si>
    <t>4</t>
  </si>
  <si>
    <t>-1674285538</t>
  </si>
  <si>
    <t>Online PSC</t>
  </si>
  <si>
    <t>https://podminky.urs.cz/item/CS_URS_2024_01/112251101</t>
  </si>
  <si>
    <t>VV</t>
  </si>
  <si>
    <t>112251102</t>
  </si>
  <si>
    <t>Odstranění pařezů strojně s jejich vykopáním nebo vytrháním průměru přes 300 do 500 mm</t>
  </si>
  <si>
    <t>1932459588</t>
  </si>
  <si>
    <t>https://podminky.urs.cz/item/CS_URS_2024_01/112251102</t>
  </si>
  <si>
    <t>3</t>
  </si>
  <si>
    <t>112251103</t>
  </si>
  <si>
    <t>Odstranění pařezů strojně s jejich vykopáním nebo vytrháním průměru přes 500 do 700 mm</t>
  </si>
  <si>
    <t>-931328755</t>
  </si>
  <si>
    <t>https://podminky.urs.cz/item/CS_URS_2024_01/112251103</t>
  </si>
  <si>
    <t>121111201</t>
  </si>
  <si>
    <t>Odstranění lesní hrabanky pro jakoukoliv tloušťku vrstvy</t>
  </si>
  <si>
    <t>m2</t>
  </si>
  <si>
    <t>-1787905272</t>
  </si>
  <si>
    <t>https://podminky.urs.cz/item/CS_URS_2024_01/121111201</t>
  </si>
  <si>
    <t xml:space="preserve">" C1  km 0,000 - 0,794  - 50% plochy " 3,5*794*0,5</t>
  </si>
  <si>
    <t>5</t>
  </si>
  <si>
    <t>122251106</t>
  </si>
  <si>
    <t>Odkopávky a prokopávky nezapažené strojně v hornině třídy těžitelnosti I skupiny 3 přes 1 000 do 5 000 m3</t>
  </si>
  <si>
    <t>m3</t>
  </si>
  <si>
    <t>2063270777</t>
  </si>
  <si>
    <t>https://podminky.urs.cz/item/CS_URS_2024_01/122251106</t>
  </si>
  <si>
    <t>"odkopávky dle PF" 1310</t>
  </si>
  <si>
    <t>"Odkopávky pro vyústění svodnic"</t>
  </si>
  <si>
    <t xml:space="preserve">" SVÚ1  km 0,096 - 0,279 - průměrně 30 m3 na svodnici " 6*30</t>
  </si>
  <si>
    <t xml:space="preserve">" SVÚ2  km 0,383 - 0,468  - průměrně 30 m3 na svodnici " 3*30</t>
  </si>
  <si>
    <t xml:space="preserve">" SVÚ3  km 0,648 - 0,764  - průměrně 30 m3 na svodnici " 3*30</t>
  </si>
  <si>
    <t>Součet</t>
  </si>
  <si>
    <t>odkop*0,5</t>
  </si>
  <si>
    <t>6</t>
  </si>
  <si>
    <t>122351106</t>
  </si>
  <si>
    <t>Odkopávky a prokopávky nezapažené strojně v hornině třídy těžitelnosti II skupiny 4 přes 1 000 do 5 000 m3</t>
  </si>
  <si>
    <t>1068440277</t>
  </si>
  <si>
    <t>https://podminky.urs.cz/item/CS_URS_2024_01/122351106</t>
  </si>
  <si>
    <t>7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</si>
  <si>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</si>
  <si>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</si>
  <si>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-2039263562</t>
  </si>
  <si>
    <t>https://podminky.urs.cz/item/CS_URS_2024_01/162351104</t>
  </si>
  <si>
    <t>"doplnění násypu ŠD" -100</t>
  </si>
  <si>
    <t>Mezisoučet</t>
  </si>
  <si>
    <t>"zásyp pařezů"</t>
  </si>
  <si>
    <t>pa30*0,044</t>
  </si>
  <si>
    <t>pa50*0,2198</t>
  </si>
  <si>
    <t>pa70*0,2826</t>
  </si>
  <si>
    <t>VP_1000/2*1,5</t>
  </si>
  <si>
    <t>8</t>
  </si>
  <si>
    <t>162351124</t>
  </si>
  <si>
    <t>Vodorovné přemístění výkopku nebo sypaniny po suchu na obvyklém dopravním prostředku, bez naložení výkopku, avšak se složením bez rozhrnutí z horniny třídy těžitelnosti II skupiny 4 a 5 na vzdálenost přes 500 do 1 000 m</t>
  </si>
  <si>
    <t>-648825480</t>
  </si>
  <si>
    <t>https://podminky.urs.cz/item/CS_URS_2024_01/162351124</t>
  </si>
  <si>
    <t>9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</si>
  <si>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</si>
  <si>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</si>
  <si>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184795699</t>
  </si>
  <si>
    <t>https://podminky.urs.cz/item/CS_URS_2024_01/162451106</t>
  </si>
  <si>
    <t>-zásyppa</t>
  </si>
  <si>
    <t>-N95</t>
  </si>
  <si>
    <t>VP_2000/2</t>
  </si>
  <si>
    <t>10</t>
  </si>
  <si>
    <t>162451126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</si>
  <si>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</si>
  <si>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-1448850160</t>
  </si>
  <si>
    <t>https://podminky.urs.cz/item/CS_URS_2024_01/162451126</t>
  </si>
  <si>
    <t>11</t>
  </si>
  <si>
    <t>167151111</t>
  </si>
  <si>
    <t>Nakládání, skládání a překládání neulehlého výkopku nebo sypaniny strojně nakládání, množství přes 100 m3, z hornin třídy těžitelnosti I, skupiny 1 až 3</t>
  </si>
  <si>
    <t>-286776166</t>
  </si>
  <si>
    <t>https://podminky.urs.cz/item/CS_URS_2024_01/167151111</t>
  </si>
  <si>
    <t>VP_1000/2*0,5</t>
  </si>
  <si>
    <t>167151112</t>
  </si>
  <si>
    <t>Nakládání, skládání a překládání neulehlého výkopku nebo sypaniny strojně nakládání, množství přes 100 m3, z hornin třídy těžitelnosti II, skupiny 4 a 5</t>
  </si>
  <si>
    <t>-823824711</t>
  </si>
  <si>
    <t>https://podminky.urs.cz/item/CS_URS_2024_01/167151112</t>
  </si>
  <si>
    <t>13</t>
  </si>
  <si>
    <t>171151103</t>
  </si>
  <si>
    <t>Uložení sypanin do násypů strojně s rozprostřením sypaniny ve vrstvách a s hrubým urovnáním zhutněných z hornin soudržných jakékoliv třídy těžitelnosti</t>
  </si>
  <si>
    <t>1238024283</t>
  </si>
  <si>
    <t>https://podminky.urs.cz/item/CS_URS_2024_01/171151103</t>
  </si>
  <si>
    <t>"násyp dle PF" 1394</t>
  </si>
  <si>
    <t>14</t>
  </si>
  <si>
    <t>M</t>
  </si>
  <si>
    <t>58344197</t>
  </si>
  <si>
    <t>štěrkodrť frakce 0/63</t>
  </si>
  <si>
    <t>t</t>
  </si>
  <si>
    <t>226754410</t>
  </si>
  <si>
    <t>"doplnění násypu 100m3 - 1,89 t/m3" 100*1,89</t>
  </si>
  <si>
    <t>15</t>
  </si>
  <si>
    <t>171251201</t>
  </si>
  <si>
    <t>Uložení sypaniny na skládky nebo meziskládky bez hutnění s upravením uložené sypaniny do předepsaného tvaru</t>
  </si>
  <si>
    <t>643498177</t>
  </si>
  <si>
    <t>https://podminky.urs.cz/item/CS_URS_2024_01/171251201</t>
  </si>
  <si>
    <t>VP_1000/2</t>
  </si>
  <si>
    <t>16</t>
  </si>
  <si>
    <t>171251101</t>
  </si>
  <si>
    <t>Uložení sypanin do násypů strojně s rozprostřením sypaniny ve vrstvách a s hrubým urovnáním nezhutněných jakékoliv třídy těžitelnosti</t>
  </si>
  <si>
    <t>1547713768</t>
  </si>
  <si>
    <t>https://podminky.urs.cz/item/CS_URS_2024_01/171251101</t>
  </si>
  <si>
    <t>17</t>
  </si>
  <si>
    <t>174251201</t>
  </si>
  <si>
    <t>Zásyp jam po pařezech strojně výkopkem z horniny získané při dobývání pařezů s hrubým urovnáním povrchu zasypávky průměru pařezu přes 100 do 300 mm</t>
  </si>
  <si>
    <t>2110020371</t>
  </si>
  <si>
    <t>https://podminky.urs.cz/item/CS_URS_2024_01/174251201</t>
  </si>
  <si>
    <t>18</t>
  </si>
  <si>
    <t>174251202</t>
  </si>
  <si>
    <t>Zásyp jam po pařezech strojně výkopkem z horniny získané při dobývání pařezů s hrubým urovnáním povrchu zasypávky průměru pařezu přes 300 do 500 mm</t>
  </si>
  <si>
    <t>249125103</t>
  </si>
  <si>
    <t>https://podminky.urs.cz/item/CS_URS_2024_01/174251202</t>
  </si>
  <si>
    <t>19</t>
  </si>
  <si>
    <t>174251203</t>
  </si>
  <si>
    <t>Zásyp jam po pařezech strojně výkopkem z horniny získané při dobývání pařezů s hrubým urovnáním povrchu zasypávky průměru pařezu přes 500 do 700 mm</t>
  </si>
  <si>
    <t>-1473055393</t>
  </si>
  <si>
    <t>https://podminky.urs.cz/item/CS_URS_2024_01/174251203</t>
  </si>
  <si>
    <t>20</t>
  </si>
  <si>
    <t>181152302</t>
  </si>
  <si>
    <t>Úprava pláně na stavbách silnic a dálnic strojně v zářezech mimo skalních se zhutněním</t>
  </si>
  <si>
    <t>869576724</t>
  </si>
  <si>
    <t>https://podminky.urs.cz/item/CS_URS_2024_01/181152302</t>
  </si>
  <si>
    <t>"dle PF" 2908</t>
  </si>
  <si>
    <t>182151112</t>
  </si>
  <si>
    <t>Svahování trvalých svahů do projektovaných profilů strojně s potřebným přemístěním výkopku při svahování v zářezech v hornině třídy těžitelnosti II, skupiny 4 a 5</t>
  </si>
  <si>
    <t>344350934</t>
  </si>
  <si>
    <t>https://podminky.urs.cz/item/CS_URS_2024_01/182151112</t>
  </si>
  <si>
    <t>"dle PF" 938</t>
  </si>
  <si>
    <t>22</t>
  </si>
  <si>
    <t>182251101</t>
  </si>
  <si>
    <t>Svahování trvalých svahů do projektovaných profilů strojně s potřebným přemístěním výkopku při svahování násypů v jakékoliv hornině</t>
  </si>
  <si>
    <t>-1021383916</t>
  </si>
  <si>
    <t>https://podminky.urs.cz/item/CS_URS_2024_01/182251101</t>
  </si>
  <si>
    <t>"dle PF" 996</t>
  </si>
  <si>
    <t>23</t>
  </si>
  <si>
    <t>R53</t>
  </si>
  <si>
    <t>Likvidace pařezů v souladu s platnými právními předpisy.</t>
  </si>
  <si>
    <t>1438191228</t>
  </si>
  <si>
    <t>P</t>
  </si>
  <si>
    <t>Poznámka k položce:_x000d_
Součástí položky je likvidace pařezů včetně manipulace a vodorovného přemístění.</t>
  </si>
  <si>
    <t>Pa30</t>
  </si>
  <si>
    <t>Pa50</t>
  </si>
  <si>
    <t>Pa70</t>
  </si>
  <si>
    <t>Vodorovné konstrukce</t>
  </si>
  <si>
    <t>24</t>
  </si>
  <si>
    <t>463211151</t>
  </si>
  <si>
    <t>Rovnanina z lomového kamene neupraveného pro podélné i příčné objekty objemu přes 3 m3 z kamene tříděného, s urovnáním líce a vyklínováním spár úlomky kamene hmotnost jednotlivých kamenů do 80 kg</t>
  </si>
  <si>
    <t>-946079642</t>
  </si>
  <si>
    <t>https://podminky.urs.cz/item/CS_URS_2024_01/463211151</t>
  </si>
  <si>
    <t xml:space="preserve">" KZ1  km 0,000 - 0,764 - vpravo - šířka 0,5 m, tloušťka 0,4 m, přibližně 33% cesty" 764*0,5*0,4*0,33</t>
  </si>
  <si>
    <t>Komunikace pozemní</t>
  </si>
  <si>
    <t>25</t>
  </si>
  <si>
    <t>564831111</t>
  </si>
  <si>
    <t>Podklad ze štěrkodrti ŠD s rozprostřením a zhutněním plochy přes 100 m2, po zhutnění tl. 100 mm</t>
  </si>
  <si>
    <t>533164783</t>
  </si>
  <si>
    <t>https://podminky.urs.cz/item/CS_URS_2024_01/564831111</t>
  </si>
  <si>
    <t xml:space="preserve">" C1  km 0,000 - 0,764 " 3,55*764</t>
  </si>
  <si>
    <t>"rozšíření v obloucích" 122</t>
  </si>
  <si>
    <t>26</t>
  </si>
  <si>
    <t>564851111</t>
  </si>
  <si>
    <t>Podklad ze štěrkodrti ŠD s rozprostřením a zhutněním plochy přes 100 m2, po zhutnění tl. 150 mm</t>
  </si>
  <si>
    <t>720423049</t>
  </si>
  <si>
    <t>https://podminky.urs.cz/item/CS_URS_2024_01/564851111</t>
  </si>
  <si>
    <t>"2 vrstvy ŠD 0/63"</t>
  </si>
  <si>
    <t xml:space="preserve">" C1  km 0,000 - 0,100 " (3,65+3,8)*100</t>
  </si>
  <si>
    <t xml:space="preserve">" C2  km 0,100 - 0,300 " (3,65+3,8)*200</t>
  </si>
  <si>
    <t xml:space="preserve">" C3  km 0,300 - 0,764 " (3,65+3,8)*464</t>
  </si>
  <si>
    <t>"rozšíření v obloucích" oblouky</t>
  </si>
  <si>
    <t>27</t>
  </si>
  <si>
    <t>571904111</t>
  </si>
  <si>
    <t>Posyp podkladu nebo krytu s rozprostřením a zhutněním kamenivem drceným nebo těženým, v množství přes 15 do 20 kg/m2</t>
  </si>
  <si>
    <t>-945072048</t>
  </si>
  <si>
    <t>https://podminky.urs.cz/item/CS_URS_2024_01/571904111</t>
  </si>
  <si>
    <t xml:space="preserve">" C1  km 0,000 - 0,764 " 3,5*764</t>
  </si>
  <si>
    <t>597311121</t>
  </si>
  <si>
    <t>Svodnice vody ocelová šířky 120 mm, kotvená do sypaniny</t>
  </si>
  <si>
    <t>m</t>
  </si>
  <si>
    <t>-370692753</t>
  </si>
  <si>
    <t>https://podminky.urs.cz/item/CS_URS_2024_01/597311121</t>
  </si>
  <si>
    <t xml:space="preserve">" SVÚ1  km 0,096 - 0,279 " 5*6</t>
  </si>
  <si>
    <t xml:space="preserve">" SVÚ2  km 0,383 - 0,468 " 5*3</t>
  </si>
  <si>
    <t xml:space="preserve">" SVÚ3  km 0,648 - 0,764 " 5*3</t>
  </si>
  <si>
    <t>998</t>
  </si>
  <si>
    <t>Přesun hmot</t>
  </si>
  <si>
    <t>29</t>
  </si>
  <si>
    <t>998225111</t>
  </si>
  <si>
    <t>Přesun hmot pro komunikace s krytem z kameniva, monolitickým betonovým nebo živičným dopravní vzdálenost do 200 m jakékoliv délky objektu</t>
  </si>
  <si>
    <t>777396619</t>
  </si>
  <si>
    <t>https://podminky.urs.cz/item/CS_URS_2024_01/998225111</t>
  </si>
  <si>
    <t>30</t>
  </si>
  <si>
    <t>998225191</t>
  </si>
  <si>
    <t>Přesun hmot pro komunikace s krytem z kameniva, monolitickým betonovým nebo živičným Příplatek k ceně za zvětšený přesun přes vymezenou vodorovnou dopravní vzdálenost do 1000 m</t>
  </si>
  <si>
    <t>-1071817511</t>
  </si>
  <si>
    <t>https://podminky.urs.cz/item/CS_URS_2024_01/998225191</t>
  </si>
  <si>
    <t>17008-142 - VRN</t>
  </si>
  <si>
    <t>Ostatní - Ostatní</t>
  </si>
  <si>
    <t xml:space="preserve">    998 - Vedlejší náklady</t>
  </si>
  <si>
    <t xml:space="preserve">    999 - Ostatní náklady</t>
  </si>
  <si>
    <t xml:space="preserve">      9996 - Zajištění všech zkoušek pro řádné provedení pláně vozovky dle ČSN 73 6133 a dle ČSN 72 1006</t>
  </si>
  <si>
    <t xml:space="preserve">      9999 - Zajištění všech nezbytných zkoušek pro řádné provedení konstrukčních vrstev vozovky dle ČSN 736126-1</t>
  </si>
  <si>
    <t>Ostatní</t>
  </si>
  <si>
    <t>Vedlejší náklady</t>
  </si>
  <si>
    <t>R61</t>
  </si>
  <si>
    <t>Vytýčení stavby odborně způsobilou osobou v oboru zeměměřičství, včetně vytyčení hranic pozemků</t>
  </si>
  <si>
    <t>kpl</t>
  </si>
  <si>
    <t>-1589495938</t>
  </si>
  <si>
    <t>999</t>
  </si>
  <si>
    <t>Ostatní náklady</t>
  </si>
  <si>
    <t>R69</t>
  </si>
  <si>
    <t>Fotodokumentace stavby</t>
  </si>
  <si>
    <t>1699986732</t>
  </si>
  <si>
    <t>Poznámka k položce:_x000d_
Fotodokumentace před zahájením stavby, fotodokumentace průběhu stavby, pastportizace místních komunikací (včetně stavebních a konstrukčních detailů) v rozlišení a kvalitě pro tisk.</t>
  </si>
  <si>
    <t>R71</t>
  </si>
  <si>
    <t>Zpracování a předání geodetického zaměření skutečně provedené stavby (3 paré + 1 elektronické) dle přísl. právních předpisů</t>
  </si>
  <si>
    <t>-954758667</t>
  </si>
  <si>
    <t>Poznámka k položce:_x000d_
Zpracování a předání geodetického zaměření skutečně provedené stavby odborně způsobilou osobou v oboru zeměměřictví (3 paré + 1 v elektronické formě) objednateli, které bude obsahovat polohopisné a výškopisné zaměření stavby a jejích jednotlivých objektů (situace, podélný profil, příčné profily) s návazností na katastr nemovitostí a projektovou dokumentaci</t>
  </si>
  <si>
    <t>R72</t>
  </si>
  <si>
    <t>Zpracování a předání dokumentace skutečného provedení stavby (3 paré) objednateli - pro celou stavbu dle platné vyhlášky</t>
  </si>
  <si>
    <t>-1986551112</t>
  </si>
  <si>
    <t>R76</t>
  </si>
  <si>
    <t>Zařízení staveniště včetně všech nákladů spojených s jeho zřízením, provozem, zabezpečením a likvidací</t>
  </si>
  <si>
    <t>2102673247</t>
  </si>
  <si>
    <t>Poznámka k položce:_x000d_
Položka obsahuje: _x000d_
zařízení staveniště včetně všech nákladů spojených s jeho zřízením, provozem a likvidací; zřízení a projednání potřebných ploch pro zařízení staveniště, skládky materiálu, mezideponie, včetně úhrady poplatků a úpravy povrchu po likvidaci staveniště.</t>
  </si>
  <si>
    <t>R95</t>
  </si>
  <si>
    <t>Zajištění přístupu a případného zpevnění dotčených komunikací, včetně údržby a uvedení všech povrchů do původního stavu a jejich protokolární předání</t>
  </si>
  <si>
    <t>-914562244</t>
  </si>
  <si>
    <t>Poznámka k položce:_x000d_
Projednání a zřízení příjezdů a sjezdu, údržba dotčených komunikací, včetně uvedení všech povrchů do původního stavu a jejich protokolární předání</t>
  </si>
  <si>
    <t>9996</t>
  </si>
  <si>
    <t>Zajištění všech zkoušek pro řádné provedení pláně vozovky dle ČSN 73 6133 a dle ČSN 72 1006</t>
  </si>
  <si>
    <t>R44</t>
  </si>
  <si>
    <t>Míra zhutnění 1x na 1000 m2</t>
  </si>
  <si>
    <t>-704435869</t>
  </si>
  <si>
    <t>Poznámka k položce:_x000d_
Zkouška bude provedena statickou zatěžovací zkouškou podle ČSN 72 1006</t>
  </si>
  <si>
    <t>9999</t>
  </si>
  <si>
    <t>Zajištění všech nezbytných zkoušek pro řádné provedení konstrukčních vrstev vozovky dle ČSN 736126-1</t>
  </si>
  <si>
    <t>R01</t>
  </si>
  <si>
    <t>Výkop sond pro ověření tloušťky konstrukčních vrstev vozovky</t>
  </si>
  <si>
    <t>406736258</t>
  </si>
  <si>
    <t>SEZNAM FIGUR</t>
  </si>
  <si>
    <t>Výměra</t>
  </si>
  <si>
    <t xml:space="preserve"> 17008-141</t>
  </si>
  <si>
    <t>Použití figury:</t>
  </si>
  <si>
    <t>Vodorovné přemístění přes 500 do 1000 m výkopku/sypaniny z horniny třídy těžitelnosti I skupiny 1 až 3</t>
  </si>
  <si>
    <t>Vodorovné přemístění přes 1 500 do 2000 m výkopku/sypaniny z horniny třídy těžitelnosti I skupiny 1 až 3</t>
  </si>
  <si>
    <t>Uložení sypaniny z hornin soudržných do násypů zhutněných strojně</t>
  </si>
  <si>
    <t>Podklad ze štěrkodrtě ŠD plochy přes 100 m2 tl 100 mm</t>
  </si>
  <si>
    <t>Podklad ze štěrkodrtě ŠD plochy přes 100 m2 tl 150 mm</t>
  </si>
  <si>
    <t>Odkopávky a prokopávky nezapažené v hornině třídy těžitelnosti I skupiny 3 objem do 5000 m3 strojně</t>
  </si>
  <si>
    <t>Odkopávky a prokopávky nezapažené v hornině třídy těžitelnosti II skupiny 4 objem do 5000 m3 strojně</t>
  </si>
  <si>
    <t>Pa1100</t>
  </si>
  <si>
    <t>Odstranění pařezů průměru přes 100 do 300 mm</t>
  </si>
  <si>
    <t>Zásyp jam po pařezech D pařezů do 300 mm strojně</t>
  </si>
  <si>
    <t>Ekologická likvidace pařezů v souladu s platnými právními předpisy vč. vodorovného přemístění</t>
  </si>
  <si>
    <t>Pa300</t>
  </si>
  <si>
    <t>Odstranění pařezů průměru přes 300 do 500 mm</t>
  </si>
  <si>
    <t>Zásyp jam po pařezech D pařezů přes 300 do 500 mm strojně</t>
  </si>
  <si>
    <t>Pa500</t>
  </si>
  <si>
    <t>Odstranění pařezů průměru přes 500 do 700 mm</t>
  </si>
  <si>
    <t>Zásyp jam po pařezech D pařezů přes 500 do 700 mm strojně</t>
  </si>
  <si>
    <t>Pa700</t>
  </si>
  <si>
    <t>Pa900</t>
  </si>
  <si>
    <t>ks</t>
  </si>
  <si>
    <t>Rozšíření</t>
  </si>
  <si>
    <t>Vodorovné přemístění přes 500 do 1000 m výkopku/sypaniny z hornin třídy těžitelnosti II skupiny 4 a 5</t>
  </si>
  <si>
    <t>Nakládání výkopku z hornin třídy těžitelnosti I skupiny 1 až 3 přes 100 m3</t>
  </si>
  <si>
    <t>Nakládání výkopku z hornin třídy těžitelnosti II skupiny 4 a 5 přes 100 m3</t>
  </si>
  <si>
    <t>Uložení sypaniny na skládky nebo meziskládky</t>
  </si>
  <si>
    <t>Vodorovné přemístění přes 1 500 do 2000 m výkopku/sypaniny z horniny třídy těžitelnosti II skupiny 4 a 5</t>
  </si>
  <si>
    <t>Uložení sypaniny do násypů nezhutněných strojně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</si>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</sst>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4" fillId="0" borderId="13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0" fontId="40" fillId="0" borderId="23" xfId="0" applyFont="1" applyBorder="1" applyAlignment="1" applyProtection="1">
      <alignment vertical="center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251101" TargetMode="External" /><Relationship Id="rId2" Type="http://schemas.openxmlformats.org/officeDocument/2006/relationships/hyperlink" Target="https://podminky.urs.cz/item/CS_URS_2024_01/112251102" TargetMode="External" /><Relationship Id="rId3" Type="http://schemas.openxmlformats.org/officeDocument/2006/relationships/hyperlink" Target="https://podminky.urs.cz/item/CS_URS_2024_01/112251103" TargetMode="External" /><Relationship Id="rId4" Type="http://schemas.openxmlformats.org/officeDocument/2006/relationships/hyperlink" Target="https://podminky.urs.cz/item/CS_URS_2024_01/121111201" TargetMode="External" /><Relationship Id="rId5" Type="http://schemas.openxmlformats.org/officeDocument/2006/relationships/hyperlink" Target="https://podminky.urs.cz/item/CS_URS_2024_01/122251106" TargetMode="External" /><Relationship Id="rId6" Type="http://schemas.openxmlformats.org/officeDocument/2006/relationships/hyperlink" Target="https://podminky.urs.cz/item/CS_URS_2024_01/122351106" TargetMode="External" /><Relationship Id="rId7" Type="http://schemas.openxmlformats.org/officeDocument/2006/relationships/hyperlink" Target="https://podminky.urs.cz/item/CS_URS_2024_01/162351104" TargetMode="External" /><Relationship Id="rId8" Type="http://schemas.openxmlformats.org/officeDocument/2006/relationships/hyperlink" Target="https://podminky.urs.cz/item/CS_URS_2024_01/162351124" TargetMode="External" /><Relationship Id="rId9" Type="http://schemas.openxmlformats.org/officeDocument/2006/relationships/hyperlink" Target="https://podminky.urs.cz/item/CS_URS_2024_01/162451106" TargetMode="External" /><Relationship Id="rId10" Type="http://schemas.openxmlformats.org/officeDocument/2006/relationships/hyperlink" Target="https://podminky.urs.cz/item/CS_URS_2024_01/162451126" TargetMode="External" /><Relationship Id="rId11" Type="http://schemas.openxmlformats.org/officeDocument/2006/relationships/hyperlink" Target="https://podminky.urs.cz/item/CS_URS_2024_01/167151111" TargetMode="External" /><Relationship Id="rId12" Type="http://schemas.openxmlformats.org/officeDocument/2006/relationships/hyperlink" Target="https://podminky.urs.cz/item/CS_URS_2024_01/167151112" TargetMode="External" /><Relationship Id="rId13" Type="http://schemas.openxmlformats.org/officeDocument/2006/relationships/hyperlink" Target="https://podminky.urs.cz/item/CS_URS_2024_01/171151103" TargetMode="External" /><Relationship Id="rId14" Type="http://schemas.openxmlformats.org/officeDocument/2006/relationships/hyperlink" Target="https://podminky.urs.cz/item/CS_URS_2024_01/171251201" TargetMode="External" /><Relationship Id="rId15" Type="http://schemas.openxmlformats.org/officeDocument/2006/relationships/hyperlink" Target="https://podminky.urs.cz/item/CS_URS_2024_01/171251101" TargetMode="External" /><Relationship Id="rId16" Type="http://schemas.openxmlformats.org/officeDocument/2006/relationships/hyperlink" Target="https://podminky.urs.cz/item/CS_URS_2024_01/174251201" TargetMode="External" /><Relationship Id="rId17" Type="http://schemas.openxmlformats.org/officeDocument/2006/relationships/hyperlink" Target="https://podminky.urs.cz/item/CS_URS_2024_01/174251202" TargetMode="External" /><Relationship Id="rId18" Type="http://schemas.openxmlformats.org/officeDocument/2006/relationships/hyperlink" Target="https://podminky.urs.cz/item/CS_URS_2024_01/174251203" TargetMode="External" /><Relationship Id="rId19" Type="http://schemas.openxmlformats.org/officeDocument/2006/relationships/hyperlink" Target="https://podminky.urs.cz/item/CS_URS_2024_01/181152302" TargetMode="External" /><Relationship Id="rId20" Type="http://schemas.openxmlformats.org/officeDocument/2006/relationships/hyperlink" Target="https://podminky.urs.cz/item/CS_URS_2024_01/182151112" TargetMode="External" /><Relationship Id="rId21" Type="http://schemas.openxmlformats.org/officeDocument/2006/relationships/hyperlink" Target="https://podminky.urs.cz/item/CS_URS_2024_01/182251101" TargetMode="External" /><Relationship Id="rId22" Type="http://schemas.openxmlformats.org/officeDocument/2006/relationships/hyperlink" Target="https://podminky.urs.cz/item/CS_URS_2024_01/463211151" TargetMode="External" /><Relationship Id="rId23" Type="http://schemas.openxmlformats.org/officeDocument/2006/relationships/hyperlink" Target="https://podminky.urs.cz/item/CS_URS_2024_01/564831111" TargetMode="External" /><Relationship Id="rId24" Type="http://schemas.openxmlformats.org/officeDocument/2006/relationships/hyperlink" Target="https://podminky.urs.cz/item/CS_URS_2024_01/564851111" TargetMode="External" /><Relationship Id="rId25" Type="http://schemas.openxmlformats.org/officeDocument/2006/relationships/hyperlink" Target="https://podminky.urs.cz/item/CS_URS_2024_01/571904111" TargetMode="External" /><Relationship Id="rId26" Type="http://schemas.openxmlformats.org/officeDocument/2006/relationships/hyperlink" Target="https://podminky.urs.cz/item/CS_URS_2024_01/597311121" TargetMode="External" /><Relationship Id="rId27" Type="http://schemas.openxmlformats.org/officeDocument/2006/relationships/hyperlink" Target="https://podminky.urs.cz/item/CS_URS_2024_01/998225111" TargetMode="External" /><Relationship Id="rId28" Type="http://schemas.openxmlformats.org/officeDocument/2006/relationships/hyperlink" Target="https://podminky.urs.cz/item/CS_URS_2024_01/998225191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5</v>
      </c>
      <c r="BV1" s="19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4"/>
      <c r="C4" s="25"/>
      <c r="D4" s="26" t="s">
        <v>10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11</v>
      </c>
      <c r="BG4" s="28" t="s">
        <v>12</v>
      </c>
      <c r="BS4" s="20" t="s">
        <v>13</v>
      </c>
    </row>
    <row r="5" s="1" customFormat="1" ht="12" customHeight="1">
      <c r="B5" s="24"/>
      <c r="C5" s="25"/>
      <c r="D5" s="29" t="s">
        <v>14</v>
      </c>
      <c r="E5" s="25"/>
      <c r="F5" s="25"/>
      <c r="G5" s="25"/>
      <c r="H5" s="25"/>
      <c r="I5" s="25"/>
      <c r="J5" s="25"/>
      <c r="K5" s="30" t="s">
        <v>15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G5" s="31" t="s">
        <v>16</v>
      </c>
      <c r="BS5" s="20" t="s">
        <v>7</v>
      </c>
    </row>
    <row r="6" s="1" customFormat="1" ht="36.96" customHeight="1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33" t="s">
        <v>18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G6" s="34"/>
      <c r="BS6" s="20" t="s">
        <v>7</v>
      </c>
    </row>
    <row r="7" s="1" customFormat="1" ht="12" customHeight="1">
      <c r="B7" s="24"/>
      <c r="C7" s="25"/>
      <c r="D7" s="35" t="s">
        <v>19</v>
      </c>
      <c r="E7" s="25"/>
      <c r="F7" s="25"/>
      <c r="G7" s="25"/>
      <c r="H7" s="25"/>
      <c r="I7" s="25"/>
      <c r="J7" s="25"/>
      <c r="K7" s="30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21</v>
      </c>
      <c r="AL7" s="25"/>
      <c r="AM7" s="25"/>
      <c r="AN7" s="30" t="s">
        <v>20</v>
      </c>
      <c r="AO7" s="25"/>
      <c r="AP7" s="25"/>
      <c r="AQ7" s="25"/>
      <c r="AR7" s="23"/>
      <c r="BG7" s="34"/>
      <c r="BS7" s="20" t="s">
        <v>7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G8" s="34"/>
      <c r="BS8" s="20" t="s">
        <v>7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G9" s="34"/>
      <c r="BS9" s="20" t="s">
        <v>7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20</v>
      </c>
      <c r="AO10" s="25"/>
      <c r="AP10" s="25"/>
      <c r="AQ10" s="25"/>
      <c r="AR10" s="23"/>
      <c r="BG10" s="34"/>
      <c r="BS10" s="20" t="s">
        <v>7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20</v>
      </c>
      <c r="AO11" s="25"/>
      <c r="AP11" s="25"/>
      <c r="AQ11" s="25"/>
      <c r="AR11" s="23"/>
      <c r="BG11" s="34"/>
      <c r="BS11" s="20" t="s">
        <v>7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G12" s="34"/>
      <c r="BS12" s="20" t="s">
        <v>7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31</v>
      </c>
      <c r="AO13" s="25"/>
      <c r="AP13" s="25"/>
      <c r="AQ13" s="25"/>
      <c r="AR13" s="23"/>
      <c r="BG13" s="34"/>
      <c r="BS13" s="20" t="s">
        <v>7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G14" s="34"/>
      <c r="BS14" s="20" t="s">
        <v>7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G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20</v>
      </c>
      <c r="AO16" s="25"/>
      <c r="AP16" s="25"/>
      <c r="AQ16" s="25"/>
      <c r="AR16" s="23"/>
      <c r="BG16" s="34"/>
      <c r="BS16" s="20" t="s">
        <v>4</v>
      </c>
    </row>
    <row r="17" s="1" customFormat="1" ht="18.48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20</v>
      </c>
      <c r="AO17" s="25"/>
      <c r="AP17" s="25"/>
      <c r="AQ17" s="25"/>
      <c r="AR17" s="23"/>
      <c r="BG17" s="34"/>
      <c r="BS17" s="20" t="s">
        <v>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G18" s="34"/>
      <c r="BS18" s="20" t="s">
        <v>7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20</v>
      </c>
      <c r="AO19" s="25"/>
      <c r="AP19" s="25"/>
      <c r="AQ19" s="25"/>
      <c r="AR19" s="23"/>
      <c r="BG19" s="34"/>
      <c r="BS19" s="20" t="s">
        <v>7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20</v>
      </c>
      <c r="AO20" s="25"/>
      <c r="AP20" s="25"/>
      <c r="AQ20" s="25"/>
      <c r="AR20" s="23"/>
      <c r="BG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G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G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G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G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G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G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G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G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ROUND(BB54,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ROUND(AX54, 2)</f>
        <v>0</v>
      </c>
      <c r="AL29" s="50"/>
      <c r="AM29" s="50"/>
      <c r="AN29" s="50"/>
      <c r="AO29" s="50"/>
      <c r="AP29" s="50"/>
      <c r="AQ29" s="50"/>
      <c r="AR29" s="53"/>
      <c r="BG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ROUND(BC54,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ROUND(AY54, 2)</f>
        <v>0</v>
      </c>
      <c r="AL30" s="50"/>
      <c r="AM30" s="50"/>
      <c r="AN30" s="50"/>
      <c r="AO30" s="50"/>
      <c r="AP30" s="50"/>
      <c r="AQ30" s="50"/>
      <c r="AR30" s="53"/>
      <c r="BG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ROUND(BD54,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G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ROUND(BE54,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G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ROUND(BF54,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G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G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G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G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G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G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G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G43" s="41"/>
    </row>
    <row r="44" s="4" customFormat="1" ht="12" customHeight="1">
      <c r="A44" s="4"/>
      <c r="B44" s="66"/>
      <c r="C44" s="35" t="s">
        <v>14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17008-14XC-JZ-24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G44" s="4"/>
    </row>
    <row r="45" s="5" customFormat="1" ht="36.96" customHeight="1">
      <c r="A45" s="5"/>
      <c r="B45" s="69"/>
      <c r="C45" s="70" t="s">
        <v>17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LC Lotrůvka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G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G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5. 10. 2018</v>
      </c>
      <c r="AN47" s="75"/>
      <c r="AO47" s="43"/>
      <c r="AP47" s="43"/>
      <c r="AQ47" s="43"/>
      <c r="AR47" s="47"/>
      <c r="BG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G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Obec Střelice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Regioprojekt Brno, s.r.o.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80"/>
      <c r="BG49" s="41"/>
    </row>
    <row r="50" s="2" customFormat="1" ht="15.1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Ing. Petr Chytka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4"/>
      <c r="BG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8"/>
      <c r="BG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6" t="s">
        <v>69</v>
      </c>
      <c r="BE52" s="96" t="s">
        <v>70</v>
      </c>
      <c r="BF52" s="97" t="s">
        <v>71</v>
      </c>
      <c r="BG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100"/>
      <c r="BG53" s="41"/>
    </row>
    <row r="54" s="6" customFormat="1" ht="32.4" customHeight="1">
      <c r="A54" s="6"/>
      <c r="B54" s="101"/>
      <c r="C54" s="102" t="s">
        <v>72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SUM(AG54,AV54)</f>
        <v>0</v>
      </c>
      <c r="AO54" s="105"/>
      <c r="AP54" s="105"/>
      <c r="AQ54" s="106" t="s">
        <v>20</v>
      </c>
      <c r="AR54" s="107"/>
      <c r="AS54" s="108">
        <f>ROUND(SUM(AS55:AS56),2)</f>
        <v>0</v>
      </c>
      <c r="AT54" s="109">
        <f>ROUND(SUM(AT55:AT56),2)</f>
        <v>0</v>
      </c>
      <c r="AU54" s="110">
        <f>ROUND(SUM(AU55:AU56),2)</f>
        <v>0</v>
      </c>
      <c r="AV54" s="110">
        <f>ROUND(SUM(AX54:AY54),2)</f>
        <v>0</v>
      </c>
      <c r="AW54" s="111">
        <f>ROUND(SUM(AW55:AW56),5)</f>
        <v>0</v>
      </c>
      <c r="AX54" s="110">
        <f>ROUND(BB54*L29,2)</f>
        <v>0</v>
      </c>
      <c r="AY54" s="110">
        <f>ROUND(BC54*L30,2)</f>
        <v>0</v>
      </c>
      <c r="AZ54" s="110">
        <f>ROUND(BD54*L29,2)</f>
        <v>0</v>
      </c>
      <c r="BA54" s="110">
        <f>ROUND(BE54*L30,2)</f>
        <v>0</v>
      </c>
      <c r="BB54" s="110">
        <f>ROUND(SUM(BB55:BB56),2)</f>
        <v>0</v>
      </c>
      <c r="BC54" s="110">
        <f>ROUND(SUM(BC55:BC56),2)</f>
        <v>0</v>
      </c>
      <c r="BD54" s="110">
        <f>ROUND(SUM(BD55:BD56),2)</f>
        <v>0</v>
      </c>
      <c r="BE54" s="110">
        <f>ROUND(SUM(BE55:BE56),2)</f>
        <v>0</v>
      </c>
      <c r="BF54" s="112">
        <f>ROUND(SUM(BF55:BF56),2)</f>
        <v>0</v>
      </c>
      <c r="BG54" s="6"/>
      <c r="BS54" s="113" t="s">
        <v>73</v>
      </c>
      <c r="BT54" s="113" t="s">
        <v>74</v>
      </c>
      <c r="BU54" s="114" t="s">
        <v>75</v>
      </c>
      <c r="BV54" s="113" t="s">
        <v>76</v>
      </c>
      <c r="BW54" s="113" t="s">
        <v>6</v>
      </c>
      <c r="BX54" s="113" t="s">
        <v>77</v>
      </c>
      <c r="CL54" s="113" t="s">
        <v>20</v>
      </c>
    </row>
    <row r="55" s="7" customFormat="1" ht="24.75" customHeight="1">
      <c r="A55" s="115" t="s">
        <v>78</v>
      </c>
      <c r="B55" s="116"/>
      <c r="C55" s="117"/>
      <c r="D55" s="118" t="s">
        <v>79</v>
      </c>
      <c r="E55" s="118"/>
      <c r="F55" s="118"/>
      <c r="G55" s="118"/>
      <c r="H55" s="118"/>
      <c r="I55" s="119"/>
      <c r="J55" s="118" t="s">
        <v>80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'17008-141 - Cesta'!K32</f>
        <v>0</v>
      </c>
      <c r="AH55" s="119"/>
      <c r="AI55" s="119"/>
      <c r="AJ55" s="119"/>
      <c r="AK55" s="119"/>
      <c r="AL55" s="119"/>
      <c r="AM55" s="119"/>
      <c r="AN55" s="120">
        <f>SUM(AG55,AV55)</f>
        <v>0</v>
      </c>
      <c r="AO55" s="119"/>
      <c r="AP55" s="119"/>
      <c r="AQ55" s="121" t="s">
        <v>81</v>
      </c>
      <c r="AR55" s="122"/>
      <c r="AS55" s="123">
        <f>'17008-141 - Cesta'!K30</f>
        <v>0</v>
      </c>
      <c r="AT55" s="124">
        <f>'17008-141 - Cesta'!K31</f>
        <v>0</v>
      </c>
      <c r="AU55" s="124">
        <v>0</v>
      </c>
      <c r="AV55" s="124">
        <f>ROUND(SUM(AX55:AY55),2)</f>
        <v>0</v>
      </c>
      <c r="AW55" s="125">
        <f>'17008-141 - Cesta'!T86</f>
        <v>0</v>
      </c>
      <c r="AX55" s="124">
        <f>'17008-141 - Cesta'!K35</f>
        <v>0</v>
      </c>
      <c r="AY55" s="124">
        <f>'17008-141 - Cesta'!K36</f>
        <v>0</v>
      </c>
      <c r="AZ55" s="124">
        <f>'17008-141 - Cesta'!K37</f>
        <v>0</v>
      </c>
      <c r="BA55" s="124">
        <f>'17008-141 - Cesta'!K38</f>
        <v>0</v>
      </c>
      <c r="BB55" s="124">
        <f>'17008-141 - Cesta'!F35</f>
        <v>0</v>
      </c>
      <c r="BC55" s="124">
        <f>'17008-141 - Cesta'!F36</f>
        <v>0</v>
      </c>
      <c r="BD55" s="124">
        <f>'17008-141 - Cesta'!F37</f>
        <v>0</v>
      </c>
      <c r="BE55" s="124">
        <f>'17008-141 - Cesta'!F38</f>
        <v>0</v>
      </c>
      <c r="BF55" s="126">
        <f>'17008-141 - Cesta'!F39</f>
        <v>0</v>
      </c>
      <c r="BG55" s="7"/>
      <c r="BT55" s="127" t="s">
        <v>82</v>
      </c>
      <c r="BV55" s="127" t="s">
        <v>76</v>
      </c>
      <c r="BW55" s="127" t="s">
        <v>83</v>
      </c>
      <c r="BX55" s="127" t="s">
        <v>6</v>
      </c>
      <c r="CL55" s="127" t="s">
        <v>20</v>
      </c>
      <c r="CM55" s="127" t="s">
        <v>84</v>
      </c>
    </row>
    <row r="56" s="7" customFormat="1" ht="24.75" customHeight="1">
      <c r="A56" s="115" t="s">
        <v>78</v>
      </c>
      <c r="B56" s="116"/>
      <c r="C56" s="117"/>
      <c r="D56" s="118" t="s">
        <v>85</v>
      </c>
      <c r="E56" s="118"/>
      <c r="F56" s="118"/>
      <c r="G56" s="118"/>
      <c r="H56" s="118"/>
      <c r="I56" s="119"/>
      <c r="J56" s="118" t="s">
        <v>86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'17008-142 - VRN'!K32</f>
        <v>0</v>
      </c>
      <c r="AH56" s="119"/>
      <c r="AI56" s="119"/>
      <c r="AJ56" s="119"/>
      <c r="AK56" s="119"/>
      <c r="AL56" s="119"/>
      <c r="AM56" s="119"/>
      <c r="AN56" s="120">
        <f>SUM(AG56,AV56)</f>
        <v>0</v>
      </c>
      <c r="AO56" s="119"/>
      <c r="AP56" s="119"/>
      <c r="AQ56" s="121" t="s">
        <v>81</v>
      </c>
      <c r="AR56" s="122"/>
      <c r="AS56" s="128">
        <f>'17008-142 - VRN'!K30</f>
        <v>0</v>
      </c>
      <c r="AT56" s="129">
        <f>'17008-142 - VRN'!K31</f>
        <v>0</v>
      </c>
      <c r="AU56" s="129">
        <v>0</v>
      </c>
      <c r="AV56" s="129">
        <f>ROUND(SUM(AX56:AY56),2)</f>
        <v>0</v>
      </c>
      <c r="AW56" s="130">
        <f>'17008-142 - VRN'!T86</f>
        <v>0</v>
      </c>
      <c r="AX56" s="129">
        <f>'17008-142 - VRN'!K35</f>
        <v>0</v>
      </c>
      <c r="AY56" s="129">
        <f>'17008-142 - VRN'!K36</f>
        <v>0</v>
      </c>
      <c r="AZ56" s="129">
        <f>'17008-142 - VRN'!K37</f>
        <v>0</v>
      </c>
      <c r="BA56" s="129">
        <f>'17008-142 - VRN'!K38</f>
        <v>0</v>
      </c>
      <c r="BB56" s="129">
        <f>'17008-142 - VRN'!F35</f>
        <v>0</v>
      </c>
      <c r="BC56" s="129">
        <f>'17008-142 - VRN'!F36</f>
        <v>0</v>
      </c>
      <c r="BD56" s="129">
        <f>'17008-142 - VRN'!F37</f>
        <v>0</v>
      </c>
      <c r="BE56" s="129">
        <f>'17008-142 - VRN'!F38</f>
        <v>0</v>
      </c>
      <c r="BF56" s="131">
        <f>'17008-142 - VRN'!F39</f>
        <v>0</v>
      </c>
      <c r="BG56" s="7"/>
      <c r="BT56" s="127" t="s">
        <v>82</v>
      </c>
      <c r="BV56" s="127" t="s">
        <v>76</v>
      </c>
      <c r="BW56" s="127" t="s">
        <v>87</v>
      </c>
      <c r="BX56" s="127" t="s">
        <v>6</v>
      </c>
      <c r="CL56" s="127" t="s">
        <v>20</v>
      </c>
      <c r="CM56" s="127" t="s">
        <v>84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</row>
  </sheetData>
  <sheetProtection sheet="1" formatColumns="0" formatRows="0" objects="1" scenarios="1" spinCount="100000" saltValue="Hy90Szp+13OwqTAeVKs65r/2EJr5RP5/06svd/wh7s8n3miWNPaQw1/zMIphOnSJIN9TXsWQDj5Mkqd5xPn5nA==" hashValue="iGmigFCIXDIA7QTsJ5cAex+SueQ6P5xrie9oszw1oCnV7tFPd7LmxMrzMDae9ozqb+e4MtPmoxYWJrVsB3w/6g==" algorithmName="SHA-512" password="CC35"/>
  <mergeCells count="46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G2"/>
  </mergeCells>
  <hyperlinks>
    <hyperlink ref="A55" location="'17008-141 - Cesta'!C2" display="/"/>
    <hyperlink ref="A56" location="'17008-14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20" t="s">
        <v>83</v>
      </c>
      <c r="AZ2" s="132" t="s">
        <v>88</v>
      </c>
      <c r="BA2" s="132" t="s">
        <v>20</v>
      </c>
      <c r="BB2" s="132" t="s">
        <v>20</v>
      </c>
      <c r="BC2" s="132" t="s">
        <v>89</v>
      </c>
      <c r="BD2" s="132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23"/>
      <c r="AT3" s="20" t="s">
        <v>84</v>
      </c>
      <c r="AZ3" s="132" t="s">
        <v>90</v>
      </c>
      <c r="BA3" s="132" t="s">
        <v>20</v>
      </c>
      <c r="BB3" s="132" t="s">
        <v>20</v>
      </c>
      <c r="BC3" s="132" t="s">
        <v>91</v>
      </c>
      <c r="BD3" s="132" t="s">
        <v>84</v>
      </c>
    </row>
    <row r="4" s="1" customFormat="1" ht="24.96" customHeight="1">
      <c r="B4" s="23"/>
      <c r="D4" s="135" t="s">
        <v>92</v>
      </c>
      <c r="M4" s="23"/>
      <c r="N4" s="136" t="s">
        <v>11</v>
      </c>
      <c r="AT4" s="20" t="s">
        <v>4</v>
      </c>
      <c r="AZ4" s="132" t="s">
        <v>93</v>
      </c>
      <c r="BA4" s="132" t="s">
        <v>20</v>
      </c>
      <c r="BB4" s="132" t="s">
        <v>20</v>
      </c>
      <c r="BC4" s="132" t="s">
        <v>94</v>
      </c>
      <c r="BD4" s="132" t="s">
        <v>84</v>
      </c>
    </row>
    <row r="5" s="1" customFormat="1" ht="6.96" customHeight="1">
      <c r="B5" s="23"/>
      <c r="M5" s="23"/>
      <c r="AZ5" s="132" t="s">
        <v>95</v>
      </c>
      <c r="BA5" s="132" t="s">
        <v>20</v>
      </c>
      <c r="BB5" s="132" t="s">
        <v>20</v>
      </c>
      <c r="BC5" s="132" t="s">
        <v>96</v>
      </c>
      <c r="BD5" s="132" t="s">
        <v>84</v>
      </c>
    </row>
    <row r="6" s="1" customFormat="1" ht="12" customHeight="1">
      <c r="B6" s="23"/>
      <c r="D6" s="137" t="s">
        <v>17</v>
      </c>
      <c r="M6" s="23"/>
      <c r="AZ6" s="132" t="s">
        <v>97</v>
      </c>
      <c r="BA6" s="132" t="s">
        <v>20</v>
      </c>
      <c r="BB6" s="132" t="s">
        <v>20</v>
      </c>
      <c r="BC6" s="132" t="s">
        <v>98</v>
      </c>
      <c r="BD6" s="132" t="s">
        <v>84</v>
      </c>
    </row>
    <row r="7" s="1" customFormat="1" ht="16.5" customHeight="1">
      <c r="B7" s="23"/>
      <c r="E7" s="138" t="str">
        <f>'Rekapitulace stavby'!K6</f>
        <v>LC Lotrůvka</v>
      </c>
      <c r="F7" s="137"/>
      <c r="G7" s="137"/>
      <c r="H7" s="137"/>
      <c r="M7" s="23"/>
      <c r="AZ7" s="132" t="s">
        <v>99</v>
      </c>
      <c r="BA7" s="132" t="s">
        <v>20</v>
      </c>
      <c r="BB7" s="132" t="s">
        <v>20</v>
      </c>
      <c r="BC7" s="132" t="s">
        <v>100</v>
      </c>
      <c r="BD7" s="132" t="s">
        <v>84</v>
      </c>
    </row>
    <row r="8" s="2" customFormat="1" ht="12" customHeight="1">
      <c r="A8" s="41"/>
      <c r="B8" s="47"/>
      <c r="C8" s="41"/>
      <c r="D8" s="137" t="s">
        <v>101</v>
      </c>
      <c r="E8" s="41"/>
      <c r="F8" s="41"/>
      <c r="G8" s="41"/>
      <c r="H8" s="41"/>
      <c r="I8" s="41"/>
      <c r="J8" s="41"/>
      <c r="K8" s="41"/>
      <c r="L8" s="41"/>
      <c r="M8" s="139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2" t="s">
        <v>102</v>
      </c>
      <c r="BA8" s="132" t="s">
        <v>20</v>
      </c>
      <c r="BB8" s="132" t="s">
        <v>20</v>
      </c>
      <c r="BC8" s="132" t="s">
        <v>9</v>
      </c>
      <c r="BD8" s="132" t="s">
        <v>84</v>
      </c>
    </row>
    <row r="9" s="2" customFormat="1" ht="16.5" customHeight="1">
      <c r="A9" s="41"/>
      <c r="B9" s="47"/>
      <c r="C9" s="41"/>
      <c r="D9" s="41"/>
      <c r="E9" s="140" t="s">
        <v>103</v>
      </c>
      <c r="F9" s="41"/>
      <c r="G9" s="41"/>
      <c r="H9" s="41"/>
      <c r="I9" s="41"/>
      <c r="J9" s="41"/>
      <c r="K9" s="41"/>
      <c r="L9" s="41"/>
      <c r="M9" s="13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2" t="s">
        <v>104</v>
      </c>
      <c r="BA9" s="132" t="s">
        <v>20</v>
      </c>
      <c r="BB9" s="132" t="s">
        <v>20</v>
      </c>
      <c r="BC9" s="132" t="s">
        <v>105</v>
      </c>
      <c r="BD9" s="132" t="s">
        <v>84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13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32" t="s">
        <v>106</v>
      </c>
      <c r="BA10" s="132" t="s">
        <v>20</v>
      </c>
      <c r="BB10" s="132" t="s">
        <v>20</v>
      </c>
      <c r="BC10" s="132" t="s">
        <v>107</v>
      </c>
      <c r="BD10" s="132" t="s">
        <v>84</v>
      </c>
    </row>
    <row r="11" s="2" customFormat="1" ht="12" customHeight="1">
      <c r="A11" s="41"/>
      <c r="B11" s="47"/>
      <c r="C11" s="41"/>
      <c r="D11" s="137" t="s">
        <v>19</v>
      </c>
      <c r="E11" s="41"/>
      <c r="F11" s="141" t="s">
        <v>20</v>
      </c>
      <c r="G11" s="41"/>
      <c r="H11" s="41"/>
      <c r="I11" s="137" t="s">
        <v>21</v>
      </c>
      <c r="J11" s="141" t="s">
        <v>20</v>
      </c>
      <c r="K11" s="41"/>
      <c r="L11" s="41"/>
      <c r="M11" s="13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32" t="s">
        <v>108</v>
      </c>
      <c r="BA11" s="132" t="s">
        <v>20</v>
      </c>
      <c r="BB11" s="132" t="s">
        <v>20</v>
      </c>
      <c r="BC11" s="132" t="s">
        <v>109</v>
      </c>
      <c r="BD11" s="132" t="s">
        <v>84</v>
      </c>
    </row>
    <row r="12" s="2" customFormat="1" ht="12" customHeight="1">
      <c r="A12" s="41"/>
      <c r="B12" s="47"/>
      <c r="C12" s="41"/>
      <c r="D12" s="137" t="s">
        <v>22</v>
      </c>
      <c r="E12" s="41"/>
      <c r="F12" s="141" t="s">
        <v>23</v>
      </c>
      <c r="G12" s="41"/>
      <c r="H12" s="41"/>
      <c r="I12" s="137" t="s">
        <v>24</v>
      </c>
      <c r="J12" s="142" t="str">
        <f>'Rekapitulace stavby'!AN8</f>
        <v>5. 10. 2018</v>
      </c>
      <c r="K12" s="41"/>
      <c r="L12" s="41"/>
      <c r="M12" s="13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13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7" t="s">
        <v>26</v>
      </c>
      <c r="E14" s="41"/>
      <c r="F14" s="41"/>
      <c r="G14" s="41"/>
      <c r="H14" s="41"/>
      <c r="I14" s="137" t="s">
        <v>27</v>
      </c>
      <c r="J14" s="141" t="s">
        <v>20</v>
      </c>
      <c r="K14" s="41"/>
      <c r="L14" s="41"/>
      <c r="M14" s="13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1" t="s">
        <v>28</v>
      </c>
      <c r="F15" s="41"/>
      <c r="G15" s="41"/>
      <c r="H15" s="41"/>
      <c r="I15" s="137" t="s">
        <v>29</v>
      </c>
      <c r="J15" s="141" t="s">
        <v>20</v>
      </c>
      <c r="K15" s="41"/>
      <c r="L15" s="41"/>
      <c r="M15" s="13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3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7" t="s">
        <v>30</v>
      </c>
      <c r="E17" s="41"/>
      <c r="F17" s="41"/>
      <c r="G17" s="41"/>
      <c r="H17" s="41"/>
      <c r="I17" s="137" t="s">
        <v>27</v>
      </c>
      <c r="J17" s="36" t="str">
        <f>'Rekapitulace stavby'!AN13</f>
        <v>Vyplň údaj</v>
      </c>
      <c r="K17" s="41"/>
      <c r="L17" s="41"/>
      <c r="M17" s="13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1"/>
      <c r="G18" s="141"/>
      <c r="H18" s="141"/>
      <c r="I18" s="137" t="s">
        <v>29</v>
      </c>
      <c r="J18" s="36" t="str">
        <f>'Rekapitulace stavby'!AN14</f>
        <v>Vyplň údaj</v>
      </c>
      <c r="K18" s="41"/>
      <c r="L18" s="41"/>
      <c r="M18" s="13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13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7" t="s">
        <v>32</v>
      </c>
      <c r="E20" s="41"/>
      <c r="F20" s="41"/>
      <c r="G20" s="41"/>
      <c r="H20" s="41"/>
      <c r="I20" s="137" t="s">
        <v>27</v>
      </c>
      <c r="J20" s="141" t="s">
        <v>20</v>
      </c>
      <c r="K20" s="41"/>
      <c r="L20" s="41"/>
      <c r="M20" s="13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1" t="s">
        <v>33</v>
      </c>
      <c r="F21" s="41"/>
      <c r="G21" s="41"/>
      <c r="H21" s="41"/>
      <c r="I21" s="137" t="s">
        <v>29</v>
      </c>
      <c r="J21" s="141" t="s">
        <v>20</v>
      </c>
      <c r="K21" s="41"/>
      <c r="L21" s="41"/>
      <c r="M21" s="13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13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7" t="s">
        <v>34</v>
      </c>
      <c r="E23" s="41"/>
      <c r="F23" s="41"/>
      <c r="G23" s="41"/>
      <c r="H23" s="41"/>
      <c r="I23" s="137" t="s">
        <v>27</v>
      </c>
      <c r="J23" s="141" t="s">
        <v>20</v>
      </c>
      <c r="K23" s="41"/>
      <c r="L23" s="41"/>
      <c r="M23" s="13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1" t="s">
        <v>35</v>
      </c>
      <c r="F24" s="41"/>
      <c r="G24" s="41"/>
      <c r="H24" s="41"/>
      <c r="I24" s="137" t="s">
        <v>29</v>
      </c>
      <c r="J24" s="141" t="s">
        <v>20</v>
      </c>
      <c r="K24" s="41"/>
      <c r="L24" s="41"/>
      <c r="M24" s="13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3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7" t="s">
        <v>36</v>
      </c>
      <c r="E26" s="41"/>
      <c r="F26" s="41"/>
      <c r="G26" s="41"/>
      <c r="H26" s="41"/>
      <c r="I26" s="41"/>
      <c r="J26" s="41"/>
      <c r="K26" s="41"/>
      <c r="L26" s="41"/>
      <c r="M26" s="13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3"/>
      <c r="B27" s="144"/>
      <c r="C27" s="143"/>
      <c r="D27" s="143"/>
      <c r="E27" s="145" t="s">
        <v>20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13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47"/>
      <c r="M29" s="13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>
      <c r="A30" s="41"/>
      <c r="B30" s="47"/>
      <c r="C30" s="41"/>
      <c r="D30" s="41"/>
      <c r="E30" s="137" t="s">
        <v>110</v>
      </c>
      <c r="F30" s="41"/>
      <c r="G30" s="41"/>
      <c r="H30" s="41"/>
      <c r="I30" s="41"/>
      <c r="J30" s="41"/>
      <c r="K30" s="148">
        <f>I61</f>
        <v>0</v>
      </c>
      <c r="L30" s="41"/>
      <c r="M30" s="13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7"/>
      <c r="C31" s="41"/>
      <c r="D31" s="41"/>
      <c r="E31" s="137" t="s">
        <v>111</v>
      </c>
      <c r="F31" s="41"/>
      <c r="G31" s="41"/>
      <c r="H31" s="41"/>
      <c r="I31" s="41"/>
      <c r="J31" s="41"/>
      <c r="K31" s="148">
        <f>J61</f>
        <v>0</v>
      </c>
      <c r="L31" s="41"/>
      <c r="M31" s="13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49" t="s">
        <v>38</v>
      </c>
      <c r="E32" s="41"/>
      <c r="F32" s="41"/>
      <c r="G32" s="41"/>
      <c r="H32" s="41"/>
      <c r="I32" s="41"/>
      <c r="J32" s="41"/>
      <c r="K32" s="150">
        <f>ROUND(K86, 2)</f>
        <v>0</v>
      </c>
      <c r="L32" s="41"/>
      <c r="M32" s="13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47"/>
      <c r="E33" s="147"/>
      <c r="F33" s="147"/>
      <c r="G33" s="147"/>
      <c r="H33" s="147"/>
      <c r="I33" s="147"/>
      <c r="J33" s="147"/>
      <c r="K33" s="147"/>
      <c r="L33" s="147"/>
      <c r="M33" s="13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1" t="s">
        <v>40</v>
      </c>
      <c r="G34" s="41"/>
      <c r="H34" s="41"/>
      <c r="I34" s="151" t="s">
        <v>39</v>
      </c>
      <c r="J34" s="41"/>
      <c r="K34" s="151" t="s">
        <v>41</v>
      </c>
      <c r="L34" s="41"/>
      <c r="M34" s="13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2" t="s">
        <v>42</v>
      </c>
      <c r="E35" s="137" t="s">
        <v>43</v>
      </c>
      <c r="F35" s="148">
        <f>ROUND((SUM(BE86:BE217)),  2)</f>
        <v>0</v>
      </c>
      <c r="G35" s="41"/>
      <c r="H35" s="41"/>
      <c r="I35" s="153">
        <v>0.20999999999999999</v>
      </c>
      <c r="J35" s="41"/>
      <c r="K35" s="148">
        <f>ROUND(((SUM(BE86:BE217))*I35),  2)</f>
        <v>0</v>
      </c>
      <c r="L35" s="41"/>
      <c r="M35" s="13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7" t="s">
        <v>44</v>
      </c>
      <c r="F36" s="148">
        <f>ROUND((SUM(BF86:BF217)),  2)</f>
        <v>0</v>
      </c>
      <c r="G36" s="41"/>
      <c r="H36" s="41"/>
      <c r="I36" s="153">
        <v>0.12</v>
      </c>
      <c r="J36" s="41"/>
      <c r="K36" s="148">
        <f>ROUND(((SUM(BF86:BF217))*I36),  2)</f>
        <v>0</v>
      </c>
      <c r="L36" s="41"/>
      <c r="M36" s="13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7" t="s">
        <v>45</v>
      </c>
      <c r="F37" s="148">
        <f>ROUND((SUM(BG86:BG217)),  2)</f>
        <v>0</v>
      </c>
      <c r="G37" s="41"/>
      <c r="H37" s="41"/>
      <c r="I37" s="153">
        <v>0.20999999999999999</v>
      </c>
      <c r="J37" s="41"/>
      <c r="K37" s="148">
        <f>0</f>
        <v>0</v>
      </c>
      <c r="L37" s="41"/>
      <c r="M37" s="13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37" t="s">
        <v>46</v>
      </c>
      <c r="F38" s="148">
        <f>ROUND((SUM(BH86:BH217)),  2)</f>
        <v>0</v>
      </c>
      <c r="G38" s="41"/>
      <c r="H38" s="41"/>
      <c r="I38" s="153">
        <v>0.12</v>
      </c>
      <c r="J38" s="41"/>
      <c r="K38" s="148">
        <f>0</f>
        <v>0</v>
      </c>
      <c r="L38" s="41"/>
      <c r="M38" s="13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37" t="s">
        <v>47</v>
      </c>
      <c r="F39" s="148">
        <f>ROUND((SUM(BI86:BI217)),  2)</f>
        <v>0</v>
      </c>
      <c r="G39" s="41"/>
      <c r="H39" s="41"/>
      <c r="I39" s="153">
        <v>0</v>
      </c>
      <c r="J39" s="41"/>
      <c r="K39" s="148">
        <f>0</f>
        <v>0</v>
      </c>
      <c r="L39" s="41"/>
      <c r="M39" s="13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13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54"/>
      <c r="D41" s="155" t="s">
        <v>48</v>
      </c>
      <c r="E41" s="156"/>
      <c r="F41" s="156"/>
      <c r="G41" s="157" t="s">
        <v>49</v>
      </c>
      <c r="H41" s="158" t="s">
        <v>50</v>
      </c>
      <c r="I41" s="156"/>
      <c r="J41" s="156"/>
      <c r="K41" s="159">
        <f>SUM(K32:K39)</f>
        <v>0</v>
      </c>
      <c r="L41" s="160"/>
      <c r="M41" s="13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3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3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112</v>
      </c>
      <c r="D47" s="43"/>
      <c r="E47" s="43"/>
      <c r="F47" s="43"/>
      <c r="G47" s="43"/>
      <c r="H47" s="43"/>
      <c r="I47" s="43"/>
      <c r="J47" s="43"/>
      <c r="K47" s="43"/>
      <c r="L47" s="43"/>
      <c r="M47" s="13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13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17</v>
      </c>
      <c r="D49" s="43"/>
      <c r="E49" s="43"/>
      <c r="F49" s="43"/>
      <c r="G49" s="43"/>
      <c r="H49" s="43"/>
      <c r="I49" s="43"/>
      <c r="J49" s="43"/>
      <c r="K49" s="43"/>
      <c r="L49" s="43"/>
      <c r="M49" s="13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65" t="str">
        <f>E7</f>
        <v>LC Lotrůvka</v>
      </c>
      <c r="F50" s="35"/>
      <c r="G50" s="35"/>
      <c r="H50" s="35"/>
      <c r="I50" s="43"/>
      <c r="J50" s="43"/>
      <c r="K50" s="43"/>
      <c r="L50" s="43"/>
      <c r="M50" s="13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101</v>
      </c>
      <c r="D51" s="43"/>
      <c r="E51" s="43"/>
      <c r="F51" s="43"/>
      <c r="G51" s="43"/>
      <c r="H51" s="43"/>
      <c r="I51" s="43"/>
      <c r="J51" s="43"/>
      <c r="K51" s="43"/>
      <c r="L51" s="43"/>
      <c r="M51" s="13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72" t="str">
        <f>E9</f>
        <v>17008-141 - Cesta</v>
      </c>
      <c r="F52" s="43"/>
      <c r="G52" s="43"/>
      <c r="H52" s="43"/>
      <c r="I52" s="43"/>
      <c r="J52" s="43"/>
      <c r="K52" s="43"/>
      <c r="L52" s="43"/>
      <c r="M52" s="13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13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2" customHeight="1">
      <c r="A54" s="41"/>
      <c r="B54" s="42"/>
      <c r="C54" s="35" t="s">
        <v>22</v>
      </c>
      <c r="D54" s="43"/>
      <c r="E54" s="43"/>
      <c r="F54" s="30" t="str">
        <f>F12</f>
        <v xml:space="preserve"> </v>
      </c>
      <c r="G54" s="43"/>
      <c r="H54" s="43"/>
      <c r="I54" s="35" t="s">
        <v>24</v>
      </c>
      <c r="J54" s="75" t="str">
        <f>IF(J12="","",J12)</f>
        <v>5. 10. 2018</v>
      </c>
      <c r="K54" s="43"/>
      <c r="L54" s="43"/>
      <c r="M54" s="13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13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25.65" customHeight="1">
      <c r="A56" s="41"/>
      <c r="B56" s="42"/>
      <c r="C56" s="35" t="s">
        <v>26</v>
      </c>
      <c r="D56" s="43"/>
      <c r="E56" s="43"/>
      <c r="F56" s="30" t="str">
        <f>E15</f>
        <v>Obec Střelice</v>
      </c>
      <c r="G56" s="43"/>
      <c r="H56" s="43"/>
      <c r="I56" s="35" t="s">
        <v>32</v>
      </c>
      <c r="J56" s="39" t="str">
        <f>E21</f>
        <v>Regioprojekt Brno, s.r.o.</v>
      </c>
      <c r="K56" s="43"/>
      <c r="L56" s="43"/>
      <c r="M56" s="13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5.15" customHeight="1">
      <c r="A57" s="41"/>
      <c r="B57" s="42"/>
      <c r="C57" s="35" t="s">
        <v>30</v>
      </c>
      <c r="D57" s="43"/>
      <c r="E57" s="43"/>
      <c r="F57" s="30" t="str">
        <f>IF(E18="","",E18)</f>
        <v>Vyplň údaj</v>
      </c>
      <c r="G57" s="43"/>
      <c r="H57" s="43"/>
      <c r="I57" s="35" t="s">
        <v>34</v>
      </c>
      <c r="J57" s="39" t="str">
        <f>E24</f>
        <v>Ing. Petr Chytka</v>
      </c>
      <c r="K57" s="43"/>
      <c r="L57" s="43"/>
      <c r="M57" s="13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13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9.28" customHeight="1">
      <c r="A59" s="41"/>
      <c r="B59" s="42"/>
      <c r="C59" s="166" t="s">
        <v>113</v>
      </c>
      <c r="D59" s="167"/>
      <c r="E59" s="167"/>
      <c r="F59" s="167"/>
      <c r="G59" s="167"/>
      <c r="H59" s="167"/>
      <c r="I59" s="168" t="s">
        <v>114</v>
      </c>
      <c r="J59" s="168" t="s">
        <v>115</v>
      </c>
      <c r="K59" s="168" t="s">
        <v>116</v>
      </c>
      <c r="L59" s="167"/>
      <c r="M59" s="13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13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2.8" customHeight="1">
      <c r="A61" s="41"/>
      <c r="B61" s="42"/>
      <c r="C61" s="169" t="s">
        <v>72</v>
      </c>
      <c r="D61" s="43"/>
      <c r="E61" s="43"/>
      <c r="F61" s="43"/>
      <c r="G61" s="43"/>
      <c r="H61" s="43"/>
      <c r="I61" s="105">
        <f>Q86</f>
        <v>0</v>
      </c>
      <c r="J61" s="105">
        <f>R86</f>
        <v>0</v>
      </c>
      <c r="K61" s="105">
        <f>K86</f>
        <v>0</v>
      </c>
      <c r="L61" s="43"/>
      <c r="M61" s="13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U61" s="20" t="s">
        <v>117</v>
      </c>
    </row>
    <row r="62" s="9" customFormat="1" ht="24.96" customHeight="1">
      <c r="A62" s="9"/>
      <c r="B62" s="170"/>
      <c r="C62" s="171"/>
      <c r="D62" s="172" t="s">
        <v>118</v>
      </c>
      <c r="E62" s="173"/>
      <c r="F62" s="173"/>
      <c r="G62" s="173"/>
      <c r="H62" s="173"/>
      <c r="I62" s="174">
        <f>Q87</f>
        <v>0</v>
      </c>
      <c r="J62" s="174">
        <f>R87</f>
        <v>0</v>
      </c>
      <c r="K62" s="174">
        <f>K87</f>
        <v>0</v>
      </c>
      <c r="L62" s="171"/>
      <c r="M62" s="17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6"/>
      <c r="C63" s="177"/>
      <c r="D63" s="178" t="s">
        <v>119</v>
      </c>
      <c r="E63" s="179"/>
      <c r="F63" s="179"/>
      <c r="G63" s="179"/>
      <c r="H63" s="179"/>
      <c r="I63" s="180">
        <f>Q88</f>
        <v>0</v>
      </c>
      <c r="J63" s="180">
        <f>R88</f>
        <v>0</v>
      </c>
      <c r="K63" s="180">
        <f>K88</f>
        <v>0</v>
      </c>
      <c r="L63" s="177"/>
      <c r="M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120</v>
      </c>
      <c r="E64" s="179"/>
      <c r="F64" s="179"/>
      <c r="G64" s="179"/>
      <c r="H64" s="179"/>
      <c r="I64" s="180">
        <f>Q183</f>
        <v>0</v>
      </c>
      <c r="J64" s="180">
        <f>R183</f>
        <v>0</v>
      </c>
      <c r="K64" s="180">
        <f>K183</f>
        <v>0</v>
      </c>
      <c r="L64" s="177"/>
      <c r="M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6"/>
      <c r="C65" s="177"/>
      <c r="D65" s="178" t="s">
        <v>121</v>
      </c>
      <c r="E65" s="179"/>
      <c r="F65" s="179"/>
      <c r="G65" s="179"/>
      <c r="H65" s="179"/>
      <c r="I65" s="180">
        <f>Q188</f>
        <v>0</v>
      </c>
      <c r="J65" s="180">
        <f>R188</f>
        <v>0</v>
      </c>
      <c r="K65" s="180">
        <f>K188</f>
        <v>0</v>
      </c>
      <c r="L65" s="177"/>
      <c r="M65" s="18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6"/>
      <c r="C66" s="177"/>
      <c r="D66" s="178" t="s">
        <v>122</v>
      </c>
      <c r="E66" s="179"/>
      <c r="F66" s="179"/>
      <c r="G66" s="179"/>
      <c r="H66" s="179"/>
      <c r="I66" s="180">
        <f>Q213</f>
        <v>0</v>
      </c>
      <c r="J66" s="180">
        <f>R213</f>
        <v>0</v>
      </c>
      <c r="K66" s="180">
        <f>K213</f>
        <v>0</v>
      </c>
      <c r="L66" s="177"/>
      <c r="M66" s="18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13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139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13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123</v>
      </c>
      <c r="D73" s="43"/>
      <c r="E73" s="43"/>
      <c r="F73" s="43"/>
      <c r="G73" s="43"/>
      <c r="H73" s="43"/>
      <c r="I73" s="43"/>
      <c r="J73" s="43"/>
      <c r="K73" s="43"/>
      <c r="L73" s="43"/>
      <c r="M73" s="13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13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17</v>
      </c>
      <c r="D75" s="43"/>
      <c r="E75" s="43"/>
      <c r="F75" s="43"/>
      <c r="G75" s="43"/>
      <c r="H75" s="43"/>
      <c r="I75" s="43"/>
      <c r="J75" s="43"/>
      <c r="K75" s="43"/>
      <c r="L75" s="43"/>
      <c r="M75" s="13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5" t="str">
        <f>E7</f>
        <v>LC Lotrůvka</v>
      </c>
      <c r="F76" s="35"/>
      <c r="G76" s="35"/>
      <c r="H76" s="35"/>
      <c r="I76" s="43"/>
      <c r="J76" s="43"/>
      <c r="K76" s="43"/>
      <c r="L76" s="43"/>
      <c r="M76" s="13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101</v>
      </c>
      <c r="D77" s="43"/>
      <c r="E77" s="43"/>
      <c r="F77" s="43"/>
      <c r="G77" s="43"/>
      <c r="H77" s="43"/>
      <c r="I77" s="43"/>
      <c r="J77" s="43"/>
      <c r="K77" s="43"/>
      <c r="L77" s="43"/>
      <c r="M77" s="13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17008-141 - Cesta</v>
      </c>
      <c r="F78" s="43"/>
      <c r="G78" s="43"/>
      <c r="H78" s="43"/>
      <c r="I78" s="43"/>
      <c r="J78" s="43"/>
      <c r="K78" s="43"/>
      <c r="L78" s="43"/>
      <c r="M78" s="13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13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22</v>
      </c>
      <c r="D80" s="43"/>
      <c r="E80" s="43"/>
      <c r="F80" s="30" t="str">
        <f>F12</f>
        <v xml:space="preserve"> </v>
      </c>
      <c r="G80" s="43"/>
      <c r="H80" s="43"/>
      <c r="I80" s="35" t="s">
        <v>24</v>
      </c>
      <c r="J80" s="75" t="str">
        <f>IF(J12="","",J12)</f>
        <v>5. 10. 2018</v>
      </c>
      <c r="K80" s="43"/>
      <c r="L80" s="43"/>
      <c r="M80" s="13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13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26</v>
      </c>
      <c r="D82" s="43"/>
      <c r="E82" s="43"/>
      <c r="F82" s="30" t="str">
        <f>E15</f>
        <v>Obec Střelice</v>
      </c>
      <c r="G82" s="43"/>
      <c r="H82" s="43"/>
      <c r="I82" s="35" t="s">
        <v>32</v>
      </c>
      <c r="J82" s="39" t="str">
        <f>E21</f>
        <v>Regioprojekt Brno, s.r.o.</v>
      </c>
      <c r="K82" s="43"/>
      <c r="L82" s="43"/>
      <c r="M82" s="13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30</v>
      </c>
      <c r="D83" s="43"/>
      <c r="E83" s="43"/>
      <c r="F83" s="30" t="str">
        <f>IF(E18="","",E18)</f>
        <v>Vyplň údaj</v>
      </c>
      <c r="G83" s="43"/>
      <c r="H83" s="43"/>
      <c r="I83" s="35" t="s">
        <v>34</v>
      </c>
      <c r="J83" s="39" t="str">
        <f>E24</f>
        <v>Ing. Petr Chytka</v>
      </c>
      <c r="K83" s="43"/>
      <c r="L83" s="43"/>
      <c r="M83" s="13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13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2"/>
      <c r="B85" s="183"/>
      <c r="C85" s="184" t="s">
        <v>124</v>
      </c>
      <c r="D85" s="185" t="s">
        <v>57</v>
      </c>
      <c r="E85" s="185" t="s">
        <v>53</v>
      </c>
      <c r="F85" s="185" t="s">
        <v>54</v>
      </c>
      <c r="G85" s="185" t="s">
        <v>125</v>
      </c>
      <c r="H85" s="185" t="s">
        <v>126</v>
      </c>
      <c r="I85" s="185" t="s">
        <v>127</v>
      </c>
      <c r="J85" s="185" t="s">
        <v>128</v>
      </c>
      <c r="K85" s="185" t="s">
        <v>116</v>
      </c>
      <c r="L85" s="186" t="s">
        <v>129</v>
      </c>
      <c r="M85" s="187"/>
      <c r="N85" s="95" t="s">
        <v>20</v>
      </c>
      <c r="O85" s="96" t="s">
        <v>42</v>
      </c>
      <c r="P85" s="96" t="s">
        <v>130</v>
      </c>
      <c r="Q85" s="96" t="s">
        <v>131</v>
      </c>
      <c r="R85" s="96" t="s">
        <v>132</v>
      </c>
      <c r="S85" s="96" t="s">
        <v>133</v>
      </c>
      <c r="T85" s="96" t="s">
        <v>134</v>
      </c>
      <c r="U85" s="96" t="s">
        <v>135</v>
      </c>
      <c r="V85" s="96" t="s">
        <v>136</v>
      </c>
      <c r="W85" s="96" t="s">
        <v>137</v>
      </c>
      <c r="X85" s="97" t="s">
        <v>138</v>
      </c>
      <c r="Y85" s="182"/>
      <c r="Z85" s="182"/>
      <c r="AA85" s="182"/>
      <c r="AB85" s="182"/>
      <c r="AC85" s="182"/>
      <c r="AD85" s="182"/>
      <c r="AE85" s="182"/>
    </row>
    <row r="86" s="2" customFormat="1" ht="22.8" customHeight="1">
      <c r="A86" s="41"/>
      <c r="B86" s="42"/>
      <c r="C86" s="102" t="s">
        <v>139</v>
      </c>
      <c r="D86" s="43"/>
      <c r="E86" s="43"/>
      <c r="F86" s="43"/>
      <c r="G86" s="43"/>
      <c r="H86" s="43"/>
      <c r="I86" s="43"/>
      <c r="J86" s="43"/>
      <c r="K86" s="188">
        <f>BK86</f>
        <v>0</v>
      </c>
      <c r="L86" s="43"/>
      <c r="M86" s="47"/>
      <c r="N86" s="98"/>
      <c r="O86" s="189"/>
      <c r="P86" s="99"/>
      <c r="Q86" s="190">
        <f>Q87</f>
        <v>0</v>
      </c>
      <c r="R86" s="190">
        <f>R87</f>
        <v>0</v>
      </c>
      <c r="S86" s="99"/>
      <c r="T86" s="191">
        <f>T87</f>
        <v>0</v>
      </c>
      <c r="U86" s="99"/>
      <c r="V86" s="191">
        <f>V87</f>
        <v>3002.238562</v>
      </c>
      <c r="W86" s="99"/>
      <c r="X86" s="192">
        <f>X87</f>
        <v>0</v>
      </c>
      <c r="Y86" s="41"/>
      <c r="Z86" s="41"/>
      <c r="AA86" s="41"/>
      <c r="AB86" s="41"/>
      <c r="AC86" s="41"/>
      <c r="AD86" s="41"/>
      <c r="AE86" s="41"/>
      <c r="AT86" s="20" t="s">
        <v>73</v>
      </c>
      <c r="AU86" s="20" t="s">
        <v>117</v>
      </c>
      <c r="BK86" s="193">
        <f>BK87</f>
        <v>0</v>
      </c>
    </row>
    <row r="87" s="12" customFormat="1" ht="25.92" customHeight="1">
      <c r="A87" s="12"/>
      <c r="B87" s="194"/>
      <c r="C87" s="195"/>
      <c r="D87" s="196" t="s">
        <v>73</v>
      </c>
      <c r="E87" s="197" t="s">
        <v>140</v>
      </c>
      <c r="F87" s="197" t="s">
        <v>141</v>
      </c>
      <c r="G87" s="195"/>
      <c r="H87" s="195"/>
      <c r="I87" s="198"/>
      <c r="J87" s="198"/>
      <c r="K87" s="199">
        <f>BK87</f>
        <v>0</v>
      </c>
      <c r="L87" s="195"/>
      <c r="M87" s="200"/>
      <c r="N87" s="201"/>
      <c r="O87" s="202"/>
      <c r="P87" s="202"/>
      <c r="Q87" s="203">
        <f>Q88+Q183+Q188+Q213</f>
        <v>0</v>
      </c>
      <c r="R87" s="203">
        <f>R88+R183+R188+R213</f>
        <v>0</v>
      </c>
      <c r="S87" s="202"/>
      <c r="T87" s="204">
        <f>T88+T183+T188+T213</f>
        <v>0</v>
      </c>
      <c r="U87" s="202"/>
      <c r="V87" s="204">
        <f>V88+V183+V188+V213</f>
        <v>3002.238562</v>
      </c>
      <c r="W87" s="202"/>
      <c r="X87" s="205">
        <f>X88+X183+X188+X213</f>
        <v>0</v>
      </c>
      <c r="Y87" s="12"/>
      <c r="Z87" s="12"/>
      <c r="AA87" s="12"/>
      <c r="AB87" s="12"/>
      <c r="AC87" s="12"/>
      <c r="AD87" s="12"/>
      <c r="AE87" s="12"/>
      <c r="AR87" s="206" t="s">
        <v>82</v>
      </c>
      <c r="AT87" s="207" t="s">
        <v>73</v>
      </c>
      <c r="AU87" s="207" t="s">
        <v>74</v>
      </c>
      <c r="AY87" s="206" t="s">
        <v>142</v>
      </c>
      <c r="BK87" s="208">
        <f>BK88+BK183+BK188+BK213</f>
        <v>0</v>
      </c>
    </row>
    <row r="88" s="12" customFormat="1" ht="22.8" customHeight="1">
      <c r="A88" s="12"/>
      <c r="B88" s="194"/>
      <c r="C88" s="195"/>
      <c r="D88" s="196" t="s">
        <v>73</v>
      </c>
      <c r="E88" s="209" t="s">
        <v>82</v>
      </c>
      <c r="F88" s="209" t="s">
        <v>143</v>
      </c>
      <c r="G88" s="195"/>
      <c r="H88" s="195"/>
      <c r="I88" s="198"/>
      <c r="J88" s="198"/>
      <c r="K88" s="210">
        <f>BK88</f>
        <v>0</v>
      </c>
      <c r="L88" s="195"/>
      <c r="M88" s="200"/>
      <c r="N88" s="201"/>
      <c r="O88" s="202"/>
      <c r="P88" s="202"/>
      <c r="Q88" s="203">
        <f>SUM(Q89:Q182)</f>
        <v>0</v>
      </c>
      <c r="R88" s="203">
        <f>SUM(R89:R182)</f>
        <v>0</v>
      </c>
      <c r="S88" s="202"/>
      <c r="T88" s="204">
        <f>SUM(T89:T182)</f>
        <v>0</v>
      </c>
      <c r="U88" s="202"/>
      <c r="V88" s="204">
        <f>SUM(V89:V182)</f>
        <v>189.01445000000001</v>
      </c>
      <c r="W88" s="202"/>
      <c r="X88" s="205">
        <f>SUM(X89:X182)</f>
        <v>0</v>
      </c>
      <c r="Y88" s="12"/>
      <c r="Z88" s="12"/>
      <c r="AA88" s="12"/>
      <c r="AB88" s="12"/>
      <c r="AC88" s="12"/>
      <c r="AD88" s="12"/>
      <c r="AE88" s="12"/>
      <c r="AR88" s="206" t="s">
        <v>82</v>
      </c>
      <c r="AT88" s="207" t="s">
        <v>73</v>
      </c>
      <c r="AU88" s="207" t="s">
        <v>82</v>
      </c>
      <c r="AY88" s="206" t="s">
        <v>142</v>
      </c>
      <c r="BK88" s="208">
        <f>SUM(BK89:BK182)</f>
        <v>0</v>
      </c>
    </row>
    <row r="89" s="2" customFormat="1" ht="24.15" customHeight="1">
      <c r="A89" s="41"/>
      <c r="B89" s="42"/>
      <c r="C89" s="211" t="s">
        <v>82</v>
      </c>
      <c r="D89" s="211" t="s">
        <v>144</v>
      </c>
      <c r="E89" s="212" t="s">
        <v>145</v>
      </c>
      <c r="F89" s="213" t="s">
        <v>146</v>
      </c>
      <c r="G89" s="214" t="s">
        <v>147</v>
      </c>
      <c r="H89" s="215">
        <v>45</v>
      </c>
      <c r="I89" s="216"/>
      <c r="J89" s="216"/>
      <c r="K89" s="217">
        <f>ROUND(P89*H89,2)</f>
        <v>0</v>
      </c>
      <c r="L89" s="213" t="s">
        <v>148</v>
      </c>
      <c r="M89" s="47"/>
      <c r="N89" s="218" t="s">
        <v>20</v>
      </c>
      <c r="O89" s="219" t="s">
        <v>43</v>
      </c>
      <c r="P89" s="220">
        <f>I89+J89</f>
        <v>0</v>
      </c>
      <c r="Q89" s="220">
        <f>ROUND(I89*H89,2)</f>
        <v>0</v>
      </c>
      <c r="R89" s="220">
        <f>ROUND(J89*H89,2)</f>
        <v>0</v>
      </c>
      <c r="S89" s="87"/>
      <c r="T89" s="221">
        <f>S89*H89</f>
        <v>0</v>
      </c>
      <c r="U89" s="221">
        <v>0</v>
      </c>
      <c r="V89" s="221">
        <f>U89*H89</f>
        <v>0</v>
      </c>
      <c r="W89" s="221">
        <v>0</v>
      </c>
      <c r="X89" s="222">
        <f>W89*H89</f>
        <v>0</v>
      </c>
      <c r="Y89" s="41"/>
      <c r="Z89" s="41"/>
      <c r="AA89" s="41"/>
      <c r="AB89" s="41"/>
      <c r="AC89" s="41"/>
      <c r="AD89" s="41"/>
      <c r="AE89" s="41"/>
      <c r="AR89" s="223" t="s">
        <v>149</v>
      </c>
      <c r="AT89" s="223" t="s">
        <v>144</v>
      </c>
      <c r="AU89" s="223" t="s">
        <v>84</v>
      </c>
      <c r="AY89" s="20" t="s">
        <v>142</v>
      </c>
      <c r="BE89" s="224">
        <f>IF(O89="základní",K89,0)</f>
        <v>0</v>
      </c>
      <c r="BF89" s="224">
        <f>IF(O89="snížená",K89,0)</f>
        <v>0</v>
      </c>
      <c r="BG89" s="224">
        <f>IF(O89="zákl. přenesená",K89,0)</f>
        <v>0</v>
      </c>
      <c r="BH89" s="224">
        <f>IF(O89="sníž. přenesená",K89,0)</f>
        <v>0</v>
      </c>
      <c r="BI89" s="224">
        <f>IF(O89="nulová",K89,0)</f>
        <v>0</v>
      </c>
      <c r="BJ89" s="20" t="s">
        <v>82</v>
      </c>
      <c r="BK89" s="224">
        <f>ROUND(P89*H89,2)</f>
        <v>0</v>
      </c>
      <c r="BL89" s="20" t="s">
        <v>149</v>
      </c>
      <c r="BM89" s="223" t="s">
        <v>150</v>
      </c>
    </row>
    <row r="90" s="2" customFormat="1">
      <c r="A90" s="41"/>
      <c r="B90" s="42"/>
      <c r="C90" s="43"/>
      <c r="D90" s="225" t="s">
        <v>151</v>
      </c>
      <c r="E90" s="43"/>
      <c r="F90" s="226" t="s">
        <v>152</v>
      </c>
      <c r="G90" s="43"/>
      <c r="H90" s="43"/>
      <c r="I90" s="227"/>
      <c r="J90" s="227"/>
      <c r="K90" s="43"/>
      <c r="L90" s="43"/>
      <c r="M90" s="47"/>
      <c r="N90" s="228"/>
      <c r="O90" s="229"/>
      <c r="P90" s="87"/>
      <c r="Q90" s="87"/>
      <c r="R90" s="87"/>
      <c r="S90" s="87"/>
      <c r="T90" s="87"/>
      <c r="U90" s="87"/>
      <c r="V90" s="87"/>
      <c r="W90" s="87"/>
      <c r="X90" s="88"/>
      <c r="Y90" s="41"/>
      <c r="Z90" s="41"/>
      <c r="AA90" s="41"/>
      <c r="AB90" s="41"/>
      <c r="AC90" s="41"/>
      <c r="AD90" s="41"/>
      <c r="AE90" s="41"/>
      <c r="AT90" s="20" t="s">
        <v>151</v>
      </c>
      <c r="AU90" s="20" t="s">
        <v>84</v>
      </c>
    </row>
    <row r="91" s="13" customFormat="1">
      <c r="A91" s="13"/>
      <c r="B91" s="230"/>
      <c r="C91" s="231"/>
      <c r="D91" s="232" t="s">
        <v>153</v>
      </c>
      <c r="E91" s="233" t="s">
        <v>97</v>
      </c>
      <c r="F91" s="234" t="s">
        <v>98</v>
      </c>
      <c r="G91" s="231"/>
      <c r="H91" s="235">
        <v>45</v>
      </c>
      <c r="I91" s="236"/>
      <c r="J91" s="236"/>
      <c r="K91" s="231"/>
      <c r="L91" s="231"/>
      <c r="M91" s="237"/>
      <c r="N91" s="238"/>
      <c r="O91" s="239"/>
      <c r="P91" s="239"/>
      <c r="Q91" s="239"/>
      <c r="R91" s="239"/>
      <c r="S91" s="239"/>
      <c r="T91" s="239"/>
      <c r="U91" s="239"/>
      <c r="V91" s="239"/>
      <c r="W91" s="239"/>
      <c r="X91" s="240"/>
      <c r="Y91" s="13"/>
      <c r="Z91" s="13"/>
      <c r="AA91" s="13"/>
      <c r="AB91" s="13"/>
      <c r="AC91" s="13"/>
      <c r="AD91" s="13"/>
      <c r="AE91" s="13"/>
      <c r="AT91" s="241" t="s">
        <v>153</v>
      </c>
      <c r="AU91" s="241" t="s">
        <v>84</v>
      </c>
      <c r="AV91" s="13" t="s">
        <v>84</v>
      </c>
      <c r="AW91" s="13" t="s">
        <v>5</v>
      </c>
      <c r="AX91" s="13" t="s">
        <v>82</v>
      </c>
      <c r="AY91" s="241" t="s">
        <v>142</v>
      </c>
    </row>
    <row r="92" s="2" customFormat="1" ht="24.15" customHeight="1">
      <c r="A92" s="41"/>
      <c r="B92" s="42"/>
      <c r="C92" s="211" t="s">
        <v>84</v>
      </c>
      <c r="D92" s="211" t="s">
        <v>144</v>
      </c>
      <c r="E92" s="212" t="s">
        <v>154</v>
      </c>
      <c r="F92" s="213" t="s">
        <v>155</v>
      </c>
      <c r="G92" s="214" t="s">
        <v>147</v>
      </c>
      <c r="H92" s="215">
        <v>28</v>
      </c>
      <c r="I92" s="216"/>
      <c r="J92" s="216"/>
      <c r="K92" s="217">
        <f>ROUND(P92*H92,2)</f>
        <v>0</v>
      </c>
      <c r="L92" s="213" t="s">
        <v>148</v>
      </c>
      <c r="M92" s="47"/>
      <c r="N92" s="218" t="s">
        <v>20</v>
      </c>
      <c r="O92" s="219" t="s">
        <v>43</v>
      </c>
      <c r="P92" s="220">
        <f>I92+J92</f>
        <v>0</v>
      </c>
      <c r="Q92" s="220">
        <f>ROUND(I92*H92,2)</f>
        <v>0</v>
      </c>
      <c r="R92" s="220">
        <f>ROUND(J92*H92,2)</f>
        <v>0</v>
      </c>
      <c r="S92" s="87"/>
      <c r="T92" s="221">
        <f>S92*H92</f>
        <v>0</v>
      </c>
      <c r="U92" s="221">
        <v>0</v>
      </c>
      <c r="V92" s="221">
        <f>U92*H92</f>
        <v>0</v>
      </c>
      <c r="W92" s="221">
        <v>0</v>
      </c>
      <c r="X92" s="222">
        <f>W92*H92</f>
        <v>0</v>
      </c>
      <c r="Y92" s="41"/>
      <c r="Z92" s="41"/>
      <c r="AA92" s="41"/>
      <c r="AB92" s="41"/>
      <c r="AC92" s="41"/>
      <c r="AD92" s="41"/>
      <c r="AE92" s="41"/>
      <c r="AR92" s="223" t="s">
        <v>149</v>
      </c>
      <c r="AT92" s="223" t="s">
        <v>144</v>
      </c>
      <c r="AU92" s="223" t="s">
        <v>84</v>
      </c>
      <c r="AY92" s="20" t="s">
        <v>142</v>
      </c>
      <c r="BE92" s="224">
        <f>IF(O92="základní",K92,0)</f>
        <v>0</v>
      </c>
      <c r="BF92" s="224">
        <f>IF(O92="snížená",K92,0)</f>
        <v>0</v>
      </c>
      <c r="BG92" s="224">
        <f>IF(O92="zákl. přenesená",K92,0)</f>
        <v>0</v>
      </c>
      <c r="BH92" s="224">
        <f>IF(O92="sníž. přenesená",K92,0)</f>
        <v>0</v>
      </c>
      <c r="BI92" s="224">
        <f>IF(O92="nulová",K92,0)</f>
        <v>0</v>
      </c>
      <c r="BJ92" s="20" t="s">
        <v>82</v>
      </c>
      <c r="BK92" s="224">
        <f>ROUND(P92*H92,2)</f>
        <v>0</v>
      </c>
      <c r="BL92" s="20" t="s">
        <v>149</v>
      </c>
      <c r="BM92" s="223" t="s">
        <v>156</v>
      </c>
    </row>
    <row r="93" s="2" customFormat="1">
      <c r="A93" s="41"/>
      <c r="B93" s="42"/>
      <c r="C93" s="43"/>
      <c r="D93" s="225" t="s">
        <v>151</v>
      </c>
      <c r="E93" s="43"/>
      <c r="F93" s="226" t="s">
        <v>157</v>
      </c>
      <c r="G93" s="43"/>
      <c r="H93" s="43"/>
      <c r="I93" s="227"/>
      <c r="J93" s="227"/>
      <c r="K93" s="43"/>
      <c r="L93" s="43"/>
      <c r="M93" s="47"/>
      <c r="N93" s="228"/>
      <c r="O93" s="229"/>
      <c r="P93" s="87"/>
      <c r="Q93" s="87"/>
      <c r="R93" s="87"/>
      <c r="S93" s="87"/>
      <c r="T93" s="87"/>
      <c r="U93" s="87"/>
      <c r="V93" s="87"/>
      <c r="W93" s="87"/>
      <c r="X93" s="88"/>
      <c r="Y93" s="41"/>
      <c r="Z93" s="41"/>
      <c r="AA93" s="41"/>
      <c r="AB93" s="41"/>
      <c r="AC93" s="41"/>
      <c r="AD93" s="41"/>
      <c r="AE93" s="41"/>
      <c r="AT93" s="20" t="s">
        <v>151</v>
      </c>
      <c r="AU93" s="20" t="s">
        <v>84</v>
      </c>
    </row>
    <row r="94" s="13" customFormat="1">
      <c r="A94" s="13"/>
      <c r="B94" s="230"/>
      <c r="C94" s="231"/>
      <c r="D94" s="232" t="s">
        <v>153</v>
      </c>
      <c r="E94" s="233" t="s">
        <v>99</v>
      </c>
      <c r="F94" s="234" t="s">
        <v>100</v>
      </c>
      <c r="G94" s="231"/>
      <c r="H94" s="235">
        <v>28</v>
      </c>
      <c r="I94" s="236"/>
      <c r="J94" s="236"/>
      <c r="K94" s="231"/>
      <c r="L94" s="231"/>
      <c r="M94" s="237"/>
      <c r="N94" s="238"/>
      <c r="O94" s="239"/>
      <c r="P94" s="239"/>
      <c r="Q94" s="239"/>
      <c r="R94" s="239"/>
      <c r="S94" s="239"/>
      <c r="T94" s="239"/>
      <c r="U94" s="239"/>
      <c r="V94" s="239"/>
      <c r="W94" s="239"/>
      <c r="X94" s="240"/>
      <c r="Y94" s="13"/>
      <c r="Z94" s="13"/>
      <c r="AA94" s="13"/>
      <c r="AB94" s="13"/>
      <c r="AC94" s="13"/>
      <c r="AD94" s="13"/>
      <c r="AE94" s="13"/>
      <c r="AT94" s="241" t="s">
        <v>153</v>
      </c>
      <c r="AU94" s="241" t="s">
        <v>84</v>
      </c>
      <c r="AV94" s="13" t="s">
        <v>84</v>
      </c>
      <c r="AW94" s="13" t="s">
        <v>5</v>
      </c>
      <c r="AX94" s="13" t="s">
        <v>82</v>
      </c>
      <c r="AY94" s="241" t="s">
        <v>142</v>
      </c>
    </row>
    <row r="95" s="2" customFormat="1" ht="24.15" customHeight="1">
      <c r="A95" s="41"/>
      <c r="B95" s="42"/>
      <c r="C95" s="211" t="s">
        <v>158</v>
      </c>
      <c r="D95" s="211" t="s">
        <v>144</v>
      </c>
      <c r="E95" s="212" t="s">
        <v>159</v>
      </c>
      <c r="F95" s="213" t="s">
        <v>160</v>
      </c>
      <c r="G95" s="214" t="s">
        <v>147</v>
      </c>
      <c r="H95" s="215">
        <v>12</v>
      </c>
      <c r="I95" s="216"/>
      <c r="J95" s="216"/>
      <c r="K95" s="217">
        <f>ROUND(P95*H95,2)</f>
        <v>0</v>
      </c>
      <c r="L95" s="213" t="s">
        <v>148</v>
      </c>
      <c r="M95" s="47"/>
      <c r="N95" s="218" t="s">
        <v>20</v>
      </c>
      <c r="O95" s="219" t="s">
        <v>43</v>
      </c>
      <c r="P95" s="220">
        <f>I95+J95</f>
        <v>0</v>
      </c>
      <c r="Q95" s="220">
        <f>ROUND(I95*H95,2)</f>
        <v>0</v>
      </c>
      <c r="R95" s="220">
        <f>ROUND(J95*H95,2)</f>
        <v>0</v>
      </c>
      <c r="S95" s="87"/>
      <c r="T95" s="221">
        <f>S95*H95</f>
        <v>0</v>
      </c>
      <c r="U95" s="221">
        <v>0</v>
      </c>
      <c r="V95" s="221">
        <f>U95*H95</f>
        <v>0</v>
      </c>
      <c r="W95" s="221">
        <v>0</v>
      </c>
      <c r="X95" s="222">
        <f>W95*H95</f>
        <v>0</v>
      </c>
      <c r="Y95" s="41"/>
      <c r="Z95" s="41"/>
      <c r="AA95" s="41"/>
      <c r="AB95" s="41"/>
      <c r="AC95" s="41"/>
      <c r="AD95" s="41"/>
      <c r="AE95" s="41"/>
      <c r="AR95" s="223" t="s">
        <v>149</v>
      </c>
      <c r="AT95" s="223" t="s">
        <v>144</v>
      </c>
      <c r="AU95" s="223" t="s">
        <v>84</v>
      </c>
      <c r="AY95" s="20" t="s">
        <v>142</v>
      </c>
      <c r="BE95" s="224">
        <f>IF(O95="základní",K95,0)</f>
        <v>0</v>
      </c>
      <c r="BF95" s="224">
        <f>IF(O95="snížená",K95,0)</f>
        <v>0</v>
      </c>
      <c r="BG95" s="224">
        <f>IF(O95="zákl. přenesená",K95,0)</f>
        <v>0</v>
      </c>
      <c r="BH95" s="224">
        <f>IF(O95="sníž. přenesená",K95,0)</f>
        <v>0</v>
      </c>
      <c r="BI95" s="224">
        <f>IF(O95="nulová",K95,0)</f>
        <v>0</v>
      </c>
      <c r="BJ95" s="20" t="s">
        <v>82</v>
      </c>
      <c r="BK95" s="224">
        <f>ROUND(P95*H95,2)</f>
        <v>0</v>
      </c>
      <c r="BL95" s="20" t="s">
        <v>149</v>
      </c>
      <c r="BM95" s="223" t="s">
        <v>161</v>
      </c>
    </row>
    <row r="96" s="2" customFormat="1">
      <c r="A96" s="41"/>
      <c r="B96" s="42"/>
      <c r="C96" s="43"/>
      <c r="D96" s="225" t="s">
        <v>151</v>
      </c>
      <c r="E96" s="43"/>
      <c r="F96" s="226" t="s">
        <v>162</v>
      </c>
      <c r="G96" s="43"/>
      <c r="H96" s="43"/>
      <c r="I96" s="227"/>
      <c r="J96" s="227"/>
      <c r="K96" s="43"/>
      <c r="L96" s="43"/>
      <c r="M96" s="47"/>
      <c r="N96" s="228"/>
      <c r="O96" s="229"/>
      <c r="P96" s="87"/>
      <c r="Q96" s="87"/>
      <c r="R96" s="87"/>
      <c r="S96" s="87"/>
      <c r="T96" s="87"/>
      <c r="U96" s="87"/>
      <c r="V96" s="87"/>
      <c r="W96" s="87"/>
      <c r="X96" s="88"/>
      <c r="Y96" s="41"/>
      <c r="Z96" s="41"/>
      <c r="AA96" s="41"/>
      <c r="AB96" s="41"/>
      <c r="AC96" s="41"/>
      <c r="AD96" s="41"/>
      <c r="AE96" s="41"/>
      <c r="AT96" s="20" t="s">
        <v>151</v>
      </c>
      <c r="AU96" s="20" t="s">
        <v>84</v>
      </c>
    </row>
    <row r="97" s="13" customFormat="1">
      <c r="A97" s="13"/>
      <c r="B97" s="230"/>
      <c r="C97" s="231"/>
      <c r="D97" s="232" t="s">
        <v>153</v>
      </c>
      <c r="E97" s="233" t="s">
        <v>102</v>
      </c>
      <c r="F97" s="234" t="s">
        <v>9</v>
      </c>
      <c r="G97" s="231"/>
      <c r="H97" s="235">
        <v>12</v>
      </c>
      <c r="I97" s="236"/>
      <c r="J97" s="236"/>
      <c r="K97" s="231"/>
      <c r="L97" s="231"/>
      <c r="M97" s="237"/>
      <c r="N97" s="238"/>
      <c r="O97" s="239"/>
      <c r="P97" s="239"/>
      <c r="Q97" s="239"/>
      <c r="R97" s="239"/>
      <c r="S97" s="239"/>
      <c r="T97" s="239"/>
      <c r="U97" s="239"/>
      <c r="V97" s="239"/>
      <c r="W97" s="239"/>
      <c r="X97" s="240"/>
      <c r="Y97" s="13"/>
      <c r="Z97" s="13"/>
      <c r="AA97" s="13"/>
      <c r="AB97" s="13"/>
      <c r="AC97" s="13"/>
      <c r="AD97" s="13"/>
      <c r="AE97" s="13"/>
      <c r="AT97" s="241" t="s">
        <v>153</v>
      </c>
      <c r="AU97" s="241" t="s">
        <v>84</v>
      </c>
      <c r="AV97" s="13" t="s">
        <v>84</v>
      </c>
      <c r="AW97" s="13" t="s">
        <v>5</v>
      </c>
      <c r="AX97" s="13" t="s">
        <v>82</v>
      </c>
      <c r="AY97" s="241" t="s">
        <v>142</v>
      </c>
    </row>
    <row r="98" s="2" customFormat="1">
      <c r="A98" s="41"/>
      <c r="B98" s="42"/>
      <c r="C98" s="211" t="s">
        <v>149</v>
      </c>
      <c r="D98" s="211" t="s">
        <v>144</v>
      </c>
      <c r="E98" s="212" t="s">
        <v>163</v>
      </c>
      <c r="F98" s="213" t="s">
        <v>164</v>
      </c>
      <c r="G98" s="214" t="s">
        <v>165</v>
      </c>
      <c r="H98" s="215">
        <v>1389.5</v>
      </c>
      <c r="I98" s="216"/>
      <c r="J98" s="216"/>
      <c r="K98" s="217">
        <f>ROUND(P98*H98,2)</f>
        <v>0</v>
      </c>
      <c r="L98" s="213" t="s">
        <v>148</v>
      </c>
      <c r="M98" s="47"/>
      <c r="N98" s="218" t="s">
        <v>20</v>
      </c>
      <c r="O98" s="219" t="s">
        <v>43</v>
      </c>
      <c r="P98" s="220">
        <f>I98+J98</f>
        <v>0</v>
      </c>
      <c r="Q98" s="220">
        <f>ROUND(I98*H98,2)</f>
        <v>0</v>
      </c>
      <c r="R98" s="220">
        <f>ROUND(J98*H98,2)</f>
        <v>0</v>
      </c>
      <c r="S98" s="87"/>
      <c r="T98" s="221">
        <f>S98*H98</f>
        <v>0</v>
      </c>
      <c r="U98" s="221">
        <v>0</v>
      </c>
      <c r="V98" s="221">
        <f>U98*H98</f>
        <v>0</v>
      </c>
      <c r="W98" s="221">
        <v>0</v>
      </c>
      <c r="X98" s="222">
        <f>W98*H98</f>
        <v>0</v>
      </c>
      <c r="Y98" s="41"/>
      <c r="Z98" s="41"/>
      <c r="AA98" s="41"/>
      <c r="AB98" s="41"/>
      <c r="AC98" s="41"/>
      <c r="AD98" s="41"/>
      <c r="AE98" s="41"/>
      <c r="AR98" s="223" t="s">
        <v>149</v>
      </c>
      <c r="AT98" s="223" t="s">
        <v>144</v>
      </c>
      <c r="AU98" s="223" t="s">
        <v>84</v>
      </c>
      <c r="AY98" s="20" t="s">
        <v>142</v>
      </c>
      <c r="BE98" s="224">
        <f>IF(O98="základní",K98,0)</f>
        <v>0</v>
      </c>
      <c r="BF98" s="224">
        <f>IF(O98="snížená",K98,0)</f>
        <v>0</v>
      </c>
      <c r="BG98" s="224">
        <f>IF(O98="zákl. přenesená",K98,0)</f>
        <v>0</v>
      </c>
      <c r="BH98" s="224">
        <f>IF(O98="sníž. přenesená",K98,0)</f>
        <v>0</v>
      </c>
      <c r="BI98" s="224">
        <f>IF(O98="nulová",K98,0)</f>
        <v>0</v>
      </c>
      <c r="BJ98" s="20" t="s">
        <v>82</v>
      </c>
      <c r="BK98" s="224">
        <f>ROUND(P98*H98,2)</f>
        <v>0</v>
      </c>
      <c r="BL98" s="20" t="s">
        <v>149</v>
      </c>
      <c r="BM98" s="223" t="s">
        <v>166</v>
      </c>
    </row>
    <row r="99" s="2" customFormat="1">
      <c r="A99" s="41"/>
      <c r="B99" s="42"/>
      <c r="C99" s="43"/>
      <c r="D99" s="225" t="s">
        <v>151</v>
      </c>
      <c r="E99" s="43"/>
      <c r="F99" s="226" t="s">
        <v>167</v>
      </c>
      <c r="G99" s="43"/>
      <c r="H99" s="43"/>
      <c r="I99" s="227"/>
      <c r="J99" s="227"/>
      <c r="K99" s="43"/>
      <c r="L99" s="43"/>
      <c r="M99" s="47"/>
      <c r="N99" s="228"/>
      <c r="O99" s="229"/>
      <c r="P99" s="87"/>
      <c r="Q99" s="87"/>
      <c r="R99" s="87"/>
      <c r="S99" s="87"/>
      <c r="T99" s="87"/>
      <c r="U99" s="87"/>
      <c r="V99" s="87"/>
      <c r="W99" s="87"/>
      <c r="X99" s="88"/>
      <c r="Y99" s="41"/>
      <c r="Z99" s="41"/>
      <c r="AA99" s="41"/>
      <c r="AB99" s="41"/>
      <c r="AC99" s="41"/>
      <c r="AD99" s="41"/>
      <c r="AE99" s="41"/>
      <c r="AT99" s="20" t="s">
        <v>151</v>
      </c>
      <c r="AU99" s="20" t="s">
        <v>84</v>
      </c>
    </row>
    <row r="100" s="13" customFormat="1">
      <c r="A100" s="13"/>
      <c r="B100" s="230"/>
      <c r="C100" s="231"/>
      <c r="D100" s="232" t="s">
        <v>153</v>
      </c>
      <c r="E100" s="233" t="s">
        <v>20</v>
      </c>
      <c r="F100" s="234" t="s">
        <v>168</v>
      </c>
      <c r="G100" s="231"/>
      <c r="H100" s="235">
        <v>1389.5</v>
      </c>
      <c r="I100" s="236"/>
      <c r="J100" s="236"/>
      <c r="K100" s="231"/>
      <c r="L100" s="231"/>
      <c r="M100" s="237"/>
      <c r="N100" s="238"/>
      <c r="O100" s="239"/>
      <c r="P100" s="239"/>
      <c r="Q100" s="239"/>
      <c r="R100" s="239"/>
      <c r="S100" s="239"/>
      <c r="T100" s="239"/>
      <c r="U100" s="239"/>
      <c r="V100" s="239"/>
      <c r="W100" s="239"/>
      <c r="X100" s="240"/>
      <c r="Y100" s="13"/>
      <c r="Z100" s="13"/>
      <c r="AA100" s="13"/>
      <c r="AB100" s="13"/>
      <c r="AC100" s="13"/>
      <c r="AD100" s="13"/>
      <c r="AE100" s="13"/>
      <c r="AT100" s="241" t="s">
        <v>153</v>
      </c>
      <c r="AU100" s="241" t="s">
        <v>84</v>
      </c>
      <c r="AV100" s="13" t="s">
        <v>84</v>
      </c>
      <c r="AW100" s="13" t="s">
        <v>5</v>
      </c>
      <c r="AX100" s="13" t="s">
        <v>82</v>
      </c>
      <c r="AY100" s="241" t="s">
        <v>142</v>
      </c>
    </row>
    <row r="101" s="2" customFormat="1" ht="33" customHeight="1">
      <c r="A101" s="41"/>
      <c r="B101" s="42"/>
      <c r="C101" s="211" t="s">
        <v>169</v>
      </c>
      <c r="D101" s="211" t="s">
        <v>144</v>
      </c>
      <c r="E101" s="212" t="s">
        <v>170</v>
      </c>
      <c r="F101" s="213" t="s">
        <v>171</v>
      </c>
      <c r="G101" s="214" t="s">
        <v>172</v>
      </c>
      <c r="H101" s="215">
        <v>835</v>
      </c>
      <c r="I101" s="216"/>
      <c r="J101" s="216"/>
      <c r="K101" s="217">
        <f>ROUND(P101*H101,2)</f>
        <v>0</v>
      </c>
      <c r="L101" s="213" t="s">
        <v>148</v>
      </c>
      <c r="M101" s="47"/>
      <c r="N101" s="218" t="s">
        <v>20</v>
      </c>
      <c r="O101" s="219" t="s">
        <v>43</v>
      </c>
      <c r="P101" s="220">
        <f>I101+J101</f>
        <v>0</v>
      </c>
      <c r="Q101" s="220">
        <f>ROUND(I101*H101,2)</f>
        <v>0</v>
      </c>
      <c r="R101" s="220">
        <f>ROUND(J101*H101,2)</f>
        <v>0</v>
      </c>
      <c r="S101" s="87"/>
      <c r="T101" s="221">
        <f>S101*H101</f>
        <v>0</v>
      </c>
      <c r="U101" s="221">
        <v>0</v>
      </c>
      <c r="V101" s="221">
        <f>U101*H101</f>
        <v>0</v>
      </c>
      <c r="W101" s="221">
        <v>0</v>
      </c>
      <c r="X101" s="222">
        <f>W101*H101</f>
        <v>0</v>
      </c>
      <c r="Y101" s="41"/>
      <c r="Z101" s="41"/>
      <c r="AA101" s="41"/>
      <c r="AB101" s="41"/>
      <c r="AC101" s="41"/>
      <c r="AD101" s="41"/>
      <c r="AE101" s="41"/>
      <c r="AR101" s="223" t="s">
        <v>149</v>
      </c>
      <c r="AT101" s="223" t="s">
        <v>144</v>
      </c>
      <c r="AU101" s="223" t="s">
        <v>84</v>
      </c>
      <c r="AY101" s="20" t="s">
        <v>142</v>
      </c>
      <c r="BE101" s="224">
        <f>IF(O101="základní",K101,0)</f>
        <v>0</v>
      </c>
      <c r="BF101" s="224">
        <f>IF(O101="snížená",K101,0)</f>
        <v>0</v>
      </c>
      <c r="BG101" s="224">
        <f>IF(O101="zákl. přenesená",K101,0)</f>
        <v>0</v>
      </c>
      <c r="BH101" s="224">
        <f>IF(O101="sníž. přenesená",K101,0)</f>
        <v>0</v>
      </c>
      <c r="BI101" s="224">
        <f>IF(O101="nulová",K101,0)</f>
        <v>0</v>
      </c>
      <c r="BJ101" s="20" t="s">
        <v>82</v>
      </c>
      <c r="BK101" s="224">
        <f>ROUND(P101*H101,2)</f>
        <v>0</v>
      </c>
      <c r="BL101" s="20" t="s">
        <v>149</v>
      </c>
      <c r="BM101" s="223" t="s">
        <v>173</v>
      </c>
    </row>
    <row r="102" s="2" customFormat="1">
      <c r="A102" s="41"/>
      <c r="B102" s="42"/>
      <c r="C102" s="43"/>
      <c r="D102" s="225" t="s">
        <v>151</v>
      </c>
      <c r="E102" s="43"/>
      <c r="F102" s="226" t="s">
        <v>174</v>
      </c>
      <c r="G102" s="43"/>
      <c r="H102" s="43"/>
      <c r="I102" s="227"/>
      <c r="J102" s="227"/>
      <c r="K102" s="43"/>
      <c r="L102" s="43"/>
      <c r="M102" s="47"/>
      <c r="N102" s="228"/>
      <c r="O102" s="229"/>
      <c r="P102" s="87"/>
      <c r="Q102" s="87"/>
      <c r="R102" s="87"/>
      <c r="S102" s="87"/>
      <c r="T102" s="87"/>
      <c r="U102" s="87"/>
      <c r="V102" s="87"/>
      <c r="W102" s="87"/>
      <c r="X102" s="88"/>
      <c r="Y102" s="41"/>
      <c r="Z102" s="41"/>
      <c r="AA102" s="41"/>
      <c r="AB102" s="41"/>
      <c r="AC102" s="41"/>
      <c r="AD102" s="41"/>
      <c r="AE102" s="41"/>
      <c r="AT102" s="20" t="s">
        <v>151</v>
      </c>
      <c r="AU102" s="20" t="s">
        <v>84</v>
      </c>
    </row>
    <row r="103" s="13" customFormat="1">
      <c r="A103" s="13"/>
      <c r="B103" s="230"/>
      <c r="C103" s="231"/>
      <c r="D103" s="232" t="s">
        <v>153</v>
      </c>
      <c r="E103" s="233" t="s">
        <v>20</v>
      </c>
      <c r="F103" s="234" t="s">
        <v>175</v>
      </c>
      <c r="G103" s="231"/>
      <c r="H103" s="235">
        <v>1310</v>
      </c>
      <c r="I103" s="236"/>
      <c r="J103" s="236"/>
      <c r="K103" s="231"/>
      <c r="L103" s="231"/>
      <c r="M103" s="237"/>
      <c r="N103" s="238"/>
      <c r="O103" s="239"/>
      <c r="P103" s="239"/>
      <c r="Q103" s="239"/>
      <c r="R103" s="239"/>
      <c r="S103" s="239"/>
      <c r="T103" s="239"/>
      <c r="U103" s="239"/>
      <c r="V103" s="239"/>
      <c r="W103" s="239"/>
      <c r="X103" s="240"/>
      <c r="Y103" s="13"/>
      <c r="Z103" s="13"/>
      <c r="AA103" s="13"/>
      <c r="AB103" s="13"/>
      <c r="AC103" s="13"/>
      <c r="AD103" s="13"/>
      <c r="AE103" s="13"/>
      <c r="AT103" s="241" t="s">
        <v>153</v>
      </c>
      <c r="AU103" s="241" t="s">
        <v>84</v>
      </c>
      <c r="AV103" s="13" t="s">
        <v>84</v>
      </c>
      <c r="AW103" s="13" t="s">
        <v>5</v>
      </c>
      <c r="AX103" s="13" t="s">
        <v>74</v>
      </c>
      <c r="AY103" s="241" t="s">
        <v>142</v>
      </c>
    </row>
    <row r="104" s="14" customFormat="1">
      <c r="A104" s="14"/>
      <c r="B104" s="242"/>
      <c r="C104" s="243"/>
      <c r="D104" s="232" t="s">
        <v>153</v>
      </c>
      <c r="E104" s="244" t="s">
        <v>20</v>
      </c>
      <c r="F104" s="245" t="s">
        <v>176</v>
      </c>
      <c r="G104" s="243"/>
      <c r="H104" s="244" t="s">
        <v>20</v>
      </c>
      <c r="I104" s="246"/>
      <c r="J104" s="246"/>
      <c r="K104" s="243"/>
      <c r="L104" s="243"/>
      <c r="M104" s="247"/>
      <c r="N104" s="248"/>
      <c r="O104" s="249"/>
      <c r="P104" s="249"/>
      <c r="Q104" s="249"/>
      <c r="R104" s="249"/>
      <c r="S104" s="249"/>
      <c r="T104" s="249"/>
      <c r="U104" s="249"/>
      <c r="V104" s="249"/>
      <c r="W104" s="249"/>
      <c r="X104" s="250"/>
      <c r="Y104" s="14"/>
      <c r="Z104" s="14"/>
      <c r="AA104" s="14"/>
      <c r="AB104" s="14"/>
      <c r="AC104" s="14"/>
      <c r="AD104" s="14"/>
      <c r="AE104" s="14"/>
      <c r="AT104" s="251" t="s">
        <v>153</v>
      </c>
      <c r="AU104" s="251" t="s">
        <v>84</v>
      </c>
      <c r="AV104" s="14" t="s">
        <v>82</v>
      </c>
      <c r="AW104" s="14" t="s">
        <v>5</v>
      </c>
      <c r="AX104" s="14" t="s">
        <v>74</v>
      </c>
      <c r="AY104" s="251" t="s">
        <v>142</v>
      </c>
    </row>
    <row r="105" s="13" customFormat="1">
      <c r="A105" s="13"/>
      <c r="B105" s="230"/>
      <c r="C105" s="231"/>
      <c r="D105" s="232" t="s">
        <v>153</v>
      </c>
      <c r="E105" s="233" t="s">
        <v>20</v>
      </c>
      <c r="F105" s="234" t="s">
        <v>177</v>
      </c>
      <c r="G105" s="231"/>
      <c r="H105" s="235">
        <v>180</v>
      </c>
      <c r="I105" s="236"/>
      <c r="J105" s="236"/>
      <c r="K105" s="231"/>
      <c r="L105" s="231"/>
      <c r="M105" s="237"/>
      <c r="N105" s="238"/>
      <c r="O105" s="239"/>
      <c r="P105" s="239"/>
      <c r="Q105" s="239"/>
      <c r="R105" s="239"/>
      <c r="S105" s="239"/>
      <c r="T105" s="239"/>
      <c r="U105" s="239"/>
      <c r="V105" s="239"/>
      <c r="W105" s="239"/>
      <c r="X105" s="240"/>
      <c r="Y105" s="13"/>
      <c r="Z105" s="13"/>
      <c r="AA105" s="13"/>
      <c r="AB105" s="13"/>
      <c r="AC105" s="13"/>
      <c r="AD105" s="13"/>
      <c r="AE105" s="13"/>
      <c r="AT105" s="241" t="s">
        <v>153</v>
      </c>
      <c r="AU105" s="241" t="s">
        <v>84</v>
      </c>
      <c r="AV105" s="13" t="s">
        <v>84</v>
      </c>
      <c r="AW105" s="13" t="s">
        <v>5</v>
      </c>
      <c r="AX105" s="13" t="s">
        <v>74</v>
      </c>
      <c r="AY105" s="241" t="s">
        <v>142</v>
      </c>
    </row>
    <row r="106" s="13" customFormat="1">
      <c r="A106" s="13"/>
      <c r="B106" s="230"/>
      <c r="C106" s="231"/>
      <c r="D106" s="232" t="s">
        <v>153</v>
      </c>
      <c r="E106" s="233" t="s">
        <v>20</v>
      </c>
      <c r="F106" s="234" t="s">
        <v>178</v>
      </c>
      <c r="G106" s="231"/>
      <c r="H106" s="235">
        <v>90</v>
      </c>
      <c r="I106" s="236"/>
      <c r="J106" s="236"/>
      <c r="K106" s="231"/>
      <c r="L106" s="231"/>
      <c r="M106" s="237"/>
      <c r="N106" s="238"/>
      <c r="O106" s="239"/>
      <c r="P106" s="239"/>
      <c r="Q106" s="239"/>
      <c r="R106" s="239"/>
      <c r="S106" s="239"/>
      <c r="T106" s="239"/>
      <c r="U106" s="239"/>
      <c r="V106" s="239"/>
      <c r="W106" s="239"/>
      <c r="X106" s="240"/>
      <c r="Y106" s="13"/>
      <c r="Z106" s="13"/>
      <c r="AA106" s="13"/>
      <c r="AB106" s="13"/>
      <c r="AC106" s="13"/>
      <c r="AD106" s="13"/>
      <c r="AE106" s="13"/>
      <c r="AT106" s="241" t="s">
        <v>153</v>
      </c>
      <c r="AU106" s="241" t="s">
        <v>84</v>
      </c>
      <c r="AV106" s="13" t="s">
        <v>84</v>
      </c>
      <c r="AW106" s="13" t="s">
        <v>5</v>
      </c>
      <c r="AX106" s="13" t="s">
        <v>74</v>
      </c>
      <c r="AY106" s="241" t="s">
        <v>142</v>
      </c>
    </row>
    <row r="107" s="13" customFormat="1">
      <c r="A107" s="13"/>
      <c r="B107" s="230"/>
      <c r="C107" s="231"/>
      <c r="D107" s="232" t="s">
        <v>153</v>
      </c>
      <c r="E107" s="233" t="s">
        <v>20</v>
      </c>
      <c r="F107" s="234" t="s">
        <v>179</v>
      </c>
      <c r="G107" s="231"/>
      <c r="H107" s="235">
        <v>90</v>
      </c>
      <c r="I107" s="236"/>
      <c r="J107" s="236"/>
      <c r="K107" s="231"/>
      <c r="L107" s="231"/>
      <c r="M107" s="237"/>
      <c r="N107" s="238"/>
      <c r="O107" s="239"/>
      <c r="P107" s="239"/>
      <c r="Q107" s="239"/>
      <c r="R107" s="239"/>
      <c r="S107" s="239"/>
      <c r="T107" s="239"/>
      <c r="U107" s="239"/>
      <c r="V107" s="239"/>
      <c r="W107" s="239"/>
      <c r="X107" s="240"/>
      <c r="Y107" s="13"/>
      <c r="Z107" s="13"/>
      <c r="AA107" s="13"/>
      <c r="AB107" s="13"/>
      <c r="AC107" s="13"/>
      <c r="AD107" s="13"/>
      <c r="AE107" s="13"/>
      <c r="AT107" s="241" t="s">
        <v>153</v>
      </c>
      <c r="AU107" s="241" t="s">
        <v>84</v>
      </c>
      <c r="AV107" s="13" t="s">
        <v>84</v>
      </c>
      <c r="AW107" s="13" t="s">
        <v>5</v>
      </c>
      <c r="AX107" s="13" t="s">
        <v>74</v>
      </c>
      <c r="AY107" s="241" t="s">
        <v>142</v>
      </c>
    </row>
    <row r="108" s="15" customFormat="1">
      <c r="A108" s="15"/>
      <c r="B108" s="252"/>
      <c r="C108" s="253"/>
      <c r="D108" s="232" t="s">
        <v>153</v>
      </c>
      <c r="E108" s="254" t="s">
        <v>95</v>
      </c>
      <c r="F108" s="255" t="s">
        <v>180</v>
      </c>
      <c r="G108" s="253"/>
      <c r="H108" s="256">
        <v>1670</v>
      </c>
      <c r="I108" s="257"/>
      <c r="J108" s="257"/>
      <c r="K108" s="253"/>
      <c r="L108" s="253"/>
      <c r="M108" s="258"/>
      <c r="N108" s="259"/>
      <c r="O108" s="260"/>
      <c r="P108" s="260"/>
      <c r="Q108" s="260"/>
      <c r="R108" s="260"/>
      <c r="S108" s="260"/>
      <c r="T108" s="260"/>
      <c r="U108" s="260"/>
      <c r="V108" s="260"/>
      <c r="W108" s="260"/>
      <c r="X108" s="261"/>
      <c r="Y108" s="15"/>
      <c r="Z108" s="15"/>
      <c r="AA108" s="15"/>
      <c r="AB108" s="15"/>
      <c r="AC108" s="15"/>
      <c r="AD108" s="15"/>
      <c r="AE108" s="15"/>
      <c r="AT108" s="262" t="s">
        <v>153</v>
      </c>
      <c r="AU108" s="262" t="s">
        <v>84</v>
      </c>
      <c r="AV108" s="15" t="s">
        <v>149</v>
      </c>
      <c r="AW108" s="15" t="s">
        <v>5</v>
      </c>
      <c r="AX108" s="15" t="s">
        <v>74</v>
      </c>
      <c r="AY108" s="262" t="s">
        <v>142</v>
      </c>
    </row>
    <row r="109" s="13" customFormat="1">
      <c r="A109" s="13"/>
      <c r="B109" s="230"/>
      <c r="C109" s="231"/>
      <c r="D109" s="232" t="s">
        <v>153</v>
      </c>
      <c r="E109" s="233" t="s">
        <v>20</v>
      </c>
      <c r="F109" s="234" t="s">
        <v>181</v>
      </c>
      <c r="G109" s="231"/>
      <c r="H109" s="235">
        <v>835</v>
      </c>
      <c r="I109" s="236"/>
      <c r="J109" s="236"/>
      <c r="K109" s="231"/>
      <c r="L109" s="231"/>
      <c r="M109" s="237"/>
      <c r="N109" s="238"/>
      <c r="O109" s="239"/>
      <c r="P109" s="239"/>
      <c r="Q109" s="239"/>
      <c r="R109" s="239"/>
      <c r="S109" s="239"/>
      <c r="T109" s="239"/>
      <c r="U109" s="239"/>
      <c r="V109" s="239"/>
      <c r="W109" s="239"/>
      <c r="X109" s="240"/>
      <c r="Y109" s="13"/>
      <c r="Z109" s="13"/>
      <c r="AA109" s="13"/>
      <c r="AB109" s="13"/>
      <c r="AC109" s="13"/>
      <c r="AD109" s="13"/>
      <c r="AE109" s="13"/>
      <c r="AT109" s="241" t="s">
        <v>153</v>
      </c>
      <c r="AU109" s="241" t="s">
        <v>84</v>
      </c>
      <c r="AV109" s="13" t="s">
        <v>84</v>
      </c>
      <c r="AW109" s="13" t="s">
        <v>5</v>
      </c>
      <c r="AX109" s="13" t="s">
        <v>74</v>
      </c>
      <c r="AY109" s="241" t="s">
        <v>142</v>
      </c>
    </row>
    <row r="110" s="15" customFormat="1">
      <c r="A110" s="15"/>
      <c r="B110" s="252"/>
      <c r="C110" s="253"/>
      <c r="D110" s="232" t="s">
        <v>153</v>
      </c>
      <c r="E110" s="254" t="s">
        <v>20</v>
      </c>
      <c r="F110" s="255" t="s">
        <v>180</v>
      </c>
      <c r="G110" s="253"/>
      <c r="H110" s="256">
        <v>835</v>
      </c>
      <c r="I110" s="257"/>
      <c r="J110" s="257"/>
      <c r="K110" s="253"/>
      <c r="L110" s="253"/>
      <c r="M110" s="258"/>
      <c r="N110" s="259"/>
      <c r="O110" s="260"/>
      <c r="P110" s="260"/>
      <c r="Q110" s="260"/>
      <c r="R110" s="260"/>
      <c r="S110" s="260"/>
      <c r="T110" s="260"/>
      <c r="U110" s="260"/>
      <c r="V110" s="260"/>
      <c r="W110" s="260"/>
      <c r="X110" s="261"/>
      <c r="Y110" s="15"/>
      <c r="Z110" s="15"/>
      <c r="AA110" s="15"/>
      <c r="AB110" s="15"/>
      <c r="AC110" s="15"/>
      <c r="AD110" s="15"/>
      <c r="AE110" s="15"/>
      <c r="AT110" s="262" t="s">
        <v>153</v>
      </c>
      <c r="AU110" s="262" t="s">
        <v>84</v>
      </c>
      <c r="AV110" s="15" t="s">
        <v>149</v>
      </c>
      <c r="AW110" s="15" t="s">
        <v>5</v>
      </c>
      <c r="AX110" s="15" t="s">
        <v>82</v>
      </c>
      <c r="AY110" s="262" t="s">
        <v>142</v>
      </c>
    </row>
    <row r="111" s="2" customFormat="1" ht="33" customHeight="1">
      <c r="A111" s="41"/>
      <c r="B111" s="42"/>
      <c r="C111" s="211" t="s">
        <v>182</v>
      </c>
      <c r="D111" s="211" t="s">
        <v>144</v>
      </c>
      <c r="E111" s="212" t="s">
        <v>183</v>
      </c>
      <c r="F111" s="213" t="s">
        <v>184</v>
      </c>
      <c r="G111" s="214" t="s">
        <v>172</v>
      </c>
      <c r="H111" s="215">
        <v>835</v>
      </c>
      <c r="I111" s="216"/>
      <c r="J111" s="216"/>
      <c r="K111" s="217">
        <f>ROUND(P111*H111,2)</f>
        <v>0</v>
      </c>
      <c r="L111" s="213" t="s">
        <v>148</v>
      </c>
      <c r="M111" s="47"/>
      <c r="N111" s="218" t="s">
        <v>20</v>
      </c>
      <c r="O111" s="219" t="s">
        <v>43</v>
      </c>
      <c r="P111" s="220">
        <f>I111+J111</f>
        <v>0</v>
      </c>
      <c r="Q111" s="220">
        <f>ROUND(I111*H111,2)</f>
        <v>0</v>
      </c>
      <c r="R111" s="220">
        <f>ROUND(J111*H111,2)</f>
        <v>0</v>
      </c>
      <c r="S111" s="87"/>
      <c r="T111" s="221">
        <f>S111*H111</f>
        <v>0</v>
      </c>
      <c r="U111" s="221">
        <v>0</v>
      </c>
      <c r="V111" s="221">
        <f>U111*H111</f>
        <v>0</v>
      </c>
      <c r="W111" s="221">
        <v>0</v>
      </c>
      <c r="X111" s="222">
        <f>W111*H111</f>
        <v>0</v>
      </c>
      <c r="Y111" s="41"/>
      <c r="Z111" s="41"/>
      <c r="AA111" s="41"/>
      <c r="AB111" s="41"/>
      <c r="AC111" s="41"/>
      <c r="AD111" s="41"/>
      <c r="AE111" s="41"/>
      <c r="AR111" s="223" t="s">
        <v>149</v>
      </c>
      <c r="AT111" s="223" t="s">
        <v>144</v>
      </c>
      <c r="AU111" s="223" t="s">
        <v>84</v>
      </c>
      <c r="AY111" s="20" t="s">
        <v>142</v>
      </c>
      <c r="BE111" s="224">
        <f>IF(O111="základní",K111,0)</f>
        <v>0</v>
      </c>
      <c r="BF111" s="224">
        <f>IF(O111="snížená",K111,0)</f>
        <v>0</v>
      </c>
      <c r="BG111" s="224">
        <f>IF(O111="zákl. přenesená",K111,0)</f>
        <v>0</v>
      </c>
      <c r="BH111" s="224">
        <f>IF(O111="sníž. přenesená",K111,0)</f>
        <v>0</v>
      </c>
      <c r="BI111" s="224">
        <f>IF(O111="nulová",K111,0)</f>
        <v>0</v>
      </c>
      <c r="BJ111" s="20" t="s">
        <v>82</v>
      </c>
      <c r="BK111" s="224">
        <f>ROUND(P111*H111,2)</f>
        <v>0</v>
      </c>
      <c r="BL111" s="20" t="s">
        <v>149</v>
      </c>
      <c r="BM111" s="223" t="s">
        <v>185</v>
      </c>
    </row>
    <row r="112" s="2" customFormat="1">
      <c r="A112" s="41"/>
      <c r="B112" s="42"/>
      <c r="C112" s="43"/>
      <c r="D112" s="225" t="s">
        <v>151</v>
      </c>
      <c r="E112" s="43"/>
      <c r="F112" s="226" t="s">
        <v>186</v>
      </c>
      <c r="G112" s="43"/>
      <c r="H112" s="43"/>
      <c r="I112" s="227"/>
      <c r="J112" s="227"/>
      <c r="K112" s="43"/>
      <c r="L112" s="43"/>
      <c r="M112" s="47"/>
      <c r="N112" s="228"/>
      <c r="O112" s="229"/>
      <c r="P112" s="87"/>
      <c r="Q112" s="87"/>
      <c r="R112" s="87"/>
      <c r="S112" s="87"/>
      <c r="T112" s="87"/>
      <c r="U112" s="87"/>
      <c r="V112" s="87"/>
      <c r="W112" s="87"/>
      <c r="X112" s="88"/>
      <c r="Y112" s="41"/>
      <c r="Z112" s="41"/>
      <c r="AA112" s="41"/>
      <c r="AB112" s="41"/>
      <c r="AC112" s="41"/>
      <c r="AD112" s="41"/>
      <c r="AE112" s="41"/>
      <c r="AT112" s="20" t="s">
        <v>151</v>
      </c>
      <c r="AU112" s="20" t="s">
        <v>84</v>
      </c>
    </row>
    <row r="113" s="13" customFormat="1">
      <c r="A113" s="13"/>
      <c r="B113" s="230"/>
      <c r="C113" s="231"/>
      <c r="D113" s="232" t="s">
        <v>153</v>
      </c>
      <c r="E113" s="233" t="s">
        <v>20</v>
      </c>
      <c r="F113" s="234" t="s">
        <v>181</v>
      </c>
      <c r="G113" s="231"/>
      <c r="H113" s="235">
        <v>835</v>
      </c>
      <c r="I113" s="236"/>
      <c r="J113" s="236"/>
      <c r="K113" s="231"/>
      <c r="L113" s="231"/>
      <c r="M113" s="237"/>
      <c r="N113" s="238"/>
      <c r="O113" s="239"/>
      <c r="P113" s="239"/>
      <c r="Q113" s="239"/>
      <c r="R113" s="239"/>
      <c r="S113" s="239"/>
      <c r="T113" s="239"/>
      <c r="U113" s="239"/>
      <c r="V113" s="239"/>
      <c r="W113" s="239"/>
      <c r="X113" s="240"/>
      <c r="Y113" s="13"/>
      <c r="Z113" s="13"/>
      <c r="AA113" s="13"/>
      <c r="AB113" s="13"/>
      <c r="AC113" s="13"/>
      <c r="AD113" s="13"/>
      <c r="AE113" s="13"/>
      <c r="AT113" s="241" t="s">
        <v>153</v>
      </c>
      <c r="AU113" s="241" t="s">
        <v>84</v>
      </c>
      <c r="AV113" s="13" t="s">
        <v>84</v>
      </c>
      <c r="AW113" s="13" t="s">
        <v>5</v>
      </c>
      <c r="AX113" s="13" t="s">
        <v>82</v>
      </c>
      <c r="AY113" s="241" t="s">
        <v>142</v>
      </c>
    </row>
    <row r="114" s="2" customFormat="1" ht="62.7" customHeight="1">
      <c r="A114" s="41"/>
      <c r="B114" s="42"/>
      <c r="C114" s="211" t="s">
        <v>187</v>
      </c>
      <c r="D114" s="211" t="s">
        <v>144</v>
      </c>
      <c r="E114" s="212" t="s">
        <v>188</v>
      </c>
      <c r="F114" s="213" t="s">
        <v>189</v>
      </c>
      <c r="G114" s="214" t="s">
        <v>172</v>
      </c>
      <c r="H114" s="215">
        <v>979.14400000000001</v>
      </c>
      <c r="I114" s="216"/>
      <c r="J114" s="216"/>
      <c r="K114" s="217">
        <f>ROUND(P114*H114,2)</f>
        <v>0</v>
      </c>
      <c r="L114" s="213" t="s">
        <v>148</v>
      </c>
      <c r="M114" s="47"/>
      <c r="N114" s="218" t="s">
        <v>20</v>
      </c>
      <c r="O114" s="219" t="s">
        <v>43</v>
      </c>
      <c r="P114" s="220">
        <f>I114+J114</f>
        <v>0</v>
      </c>
      <c r="Q114" s="220">
        <f>ROUND(I114*H114,2)</f>
        <v>0</v>
      </c>
      <c r="R114" s="220">
        <f>ROUND(J114*H114,2)</f>
        <v>0</v>
      </c>
      <c r="S114" s="87"/>
      <c r="T114" s="221">
        <f>S114*H114</f>
        <v>0</v>
      </c>
      <c r="U114" s="221">
        <v>0</v>
      </c>
      <c r="V114" s="221">
        <f>U114*H114</f>
        <v>0</v>
      </c>
      <c r="W114" s="221">
        <v>0</v>
      </c>
      <c r="X114" s="222">
        <f>W114*H114</f>
        <v>0</v>
      </c>
      <c r="Y114" s="41"/>
      <c r="Z114" s="41"/>
      <c r="AA114" s="41"/>
      <c r="AB114" s="41"/>
      <c r="AC114" s="41"/>
      <c r="AD114" s="41"/>
      <c r="AE114" s="41"/>
      <c r="AR114" s="223" t="s">
        <v>149</v>
      </c>
      <c r="AT114" s="223" t="s">
        <v>144</v>
      </c>
      <c r="AU114" s="223" t="s">
        <v>84</v>
      </c>
      <c r="AY114" s="20" t="s">
        <v>142</v>
      </c>
      <c r="BE114" s="224">
        <f>IF(O114="základní",K114,0)</f>
        <v>0</v>
      </c>
      <c r="BF114" s="224">
        <f>IF(O114="snížená",K114,0)</f>
        <v>0</v>
      </c>
      <c r="BG114" s="224">
        <f>IF(O114="zákl. přenesená",K114,0)</f>
        <v>0</v>
      </c>
      <c r="BH114" s="224">
        <f>IF(O114="sníž. přenesená",K114,0)</f>
        <v>0</v>
      </c>
      <c r="BI114" s="224">
        <f>IF(O114="nulová",K114,0)</f>
        <v>0</v>
      </c>
      <c r="BJ114" s="20" t="s">
        <v>82</v>
      </c>
      <c r="BK114" s="224">
        <f>ROUND(P114*H114,2)</f>
        <v>0</v>
      </c>
      <c r="BL114" s="20" t="s">
        <v>149</v>
      </c>
      <c r="BM114" s="223" t="s">
        <v>190</v>
      </c>
    </row>
    <row r="115" s="2" customFormat="1">
      <c r="A115" s="41"/>
      <c r="B115" s="42"/>
      <c r="C115" s="43"/>
      <c r="D115" s="225" t="s">
        <v>151</v>
      </c>
      <c r="E115" s="43"/>
      <c r="F115" s="226" t="s">
        <v>191</v>
      </c>
      <c r="G115" s="43"/>
      <c r="H115" s="43"/>
      <c r="I115" s="227"/>
      <c r="J115" s="227"/>
      <c r="K115" s="43"/>
      <c r="L115" s="43"/>
      <c r="M115" s="47"/>
      <c r="N115" s="228"/>
      <c r="O115" s="229"/>
      <c r="P115" s="87"/>
      <c r="Q115" s="87"/>
      <c r="R115" s="87"/>
      <c r="S115" s="87"/>
      <c r="T115" s="87"/>
      <c r="U115" s="87"/>
      <c r="V115" s="87"/>
      <c r="W115" s="87"/>
      <c r="X115" s="88"/>
      <c r="Y115" s="41"/>
      <c r="Z115" s="41"/>
      <c r="AA115" s="41"/>
      <c r="AB115" s="41"/>
      <c r="AC115" s="41"/>
      <c r="AD115" s="41"/>
      <c r="AE115" s="41"/>
      <c r="AT115" s="20" t="s">
        <v>151</v>
      </c>
      <c r="AU115" s="20" t="s">
        <v>84</v>
      </c>
    </row>
    <row r="116" s="13" customFormat="1">
      <c r="A116" s="13"/>
      <c r="B116" s="230"/>
      <c r="C116" s="231"/>
      <c r="D116" s="232" t="s">
        <v>153</v>
      </c>
      <c r="E116" s="233" t="s">
        <v>20</v>
      </c>
      <c r="F116" s="234" t="s">
        <v>90</v>
      </c>
      <c r="G116" s="231"/>
      <c r="H116" s="235">
        <v>1394</v>
      </c>
      <c r="I116" s="236"/>
      <c r="J116" s="236"/>
      <c r="K116" s="231"/>
      <c r="L116" s="231"/>
      <c r="M116" s="237"/>
      <c r="N116" s="238"/>
      <c r="O116" s="239"/>
      <c r="P116" s="239"/>
      <c r="Q116" s="239"/>
      <c r="R116" s="239"/>
      <c r="S116" s="239"/>
      <c r="T116" s="239"/>
      <c r="U116" s="239"/>
      <c r="V116" s="239"/>
      <c r="W116" s="239"/>
      <c r="X116" s="240"/>
      <c r="Y116" s="13"/>
      <c r="Z116" s="13"/>
      <c r="AA116" s="13"/>
      <c r="AB116" s="13"/>
      <c r="AC116" s="13"/>
      <c r="AD116" s="13"/>
      <c r="AE116" s="13"/>
      <c r="AT116" s="241" t="s">
        <v>153</v>
      </c>
      <c r="AU116" s="241" t="s">
        <v>84</v>
      </c>
      <c r="AV116" s="13" t="s">
        <v>84</v>
      </c>
      <c r="AW116" s="13" t="s">
        <v>5</v>
      </c>
      <c r="AX116" s="13" t="s">
        <v>74</v>
      </c>
      <c r="AY116" s="241" t="s">
        <v>142</v>
      </c>
    </row>
    <row r="117" s="13" customFormat="1">
      <c r="A117" s="13"/>
      <c r="B117" s="230"/>
      <c r="C117" s="231"/>
      <c r="D117" s="232" t="s">
        <v>153</v>
      </c>
      <c r="E117" s="233" t="s">
        <v>20</v>
      </c>
      <c r="F117" s="234" t="s">
        <v>192</v>
      </c>
      <c r="G117" s="231"/>
      <c r="H117" s="235">
        <v>-100</v>
      </c>
      <c r="I117" s="236"/>
      <c r="J117" s="236"/>
      <c r="K117" s="231"/>
      <c r="L117" s="231"/>
      <c r="M117" s="237"/>
      <c r="N117" s="238"/>
      <c r="O117" s="239"/>
      <c r="P117" s="239"/>
      <c r="Q117" s="239"/>
      <c r="R117" s="239"/>
      <c r="S117" s="239"/>
      <c r="T117" s="239"/>
      <c r="U117" s="239"/>
      <c r="V117" s="239"/>
      <c r="W117" s="239"/>
      <c r="X117" s="240"/>
      <c r="Y117" s="13"/>
      <c r="Z117" s="13"/>
      <c r="AA117" s="13"/>
      <c r="AB117" s="13"/>
      <c r="AC117" s="13"/>
      <c r="AD117" s="13"/>
      <c r="AE117" s="13"/>
      <c r="AT117" s="241" t="s">
        <v>153</v>
      </c>
      <c r="AU117" s="241" t="s">
        <v>84</v>
      </c>
      <c r="AV117" s="13" t="s">
        <v>84</v>
      </c>
      <c r="AW117" s="13" t="s">
        <v>5</v>
      </c>
      <c r="AX117" s="13" t="s">
        <v>74</v>
      </c>
      <c r="AY117" s="241" t="s">
        <v>142</v>
      </c>
    </row>
    <row r="118" s="16" customFormat="1">
      <c r="A118" s="16"/>
      <c r="B118" s="263"/>
      <c r="C118" s="264"/>
      <c r="D118" s="232" t="s">
        <v>153</v>
      </c>
      <c r="E118" s="265" t="s">
        <v>88</v>
      </c>
      <c r="F118" s="266" t="s">
        <v>193</v>
      </c>
      <c r="G118" s="264"/>
      <c r="H118" s="267">
        <v>1294</v>
      </c>
      <c r="I118" s="268"/>
      <c r="J118" s="268"/>
      <c r="K118" s="264"/>
      <c r="L118" s="264"/>
      <c r="M118" s="269"/>
      <c r="N118" s="270"/>
      <c r="O118" s="271"/>
      <c r="P118" s="271"/>
      <c r="Q118" s="271"/>
      <c r="R118" s="271"/>
      <c r="S118" s="271"/>
      <c r="T118" s="271"/>
      <c r="U118" s="271"/>
      <c r="V118" s="271"/>
      <c r="W118" s="271"/>
      <c r="X118" s="272"/>
      <c r="Y118" s="16"/>
      <c r="Z118" s="16"/>
      <c r="AA118" s="16"/>
      <c r="AB118" s="16"/>
      <c r="AC118" s="16"/>
      <c r="AD118" s="16"/>
      <c r="AE118" s="16"/>
      <c r="AT118" s="273" t="s">
        <v>153</v>
      </c>
      <c r="AU118" s="273" t="s">
        <v>84</v>
      </c>
      <c r="AV118" s="16" t="s">
        <v>158</v>
      </c>
      <c r="AW118" s="16" t="s">
        <v>5</v>
      </c>
      <c r="AX118" s="16" t="s">
        <v>74</v>
      </c>
      <c r="AY118" s="273" t="s">
        <v>142</v>
      </c>
    </row>
    <row r="119" s="14" customFormat="1">
      <c r="A119" s="14"/>
      <c r="B119" s="242"/>
      <c r="C119" s="243"/>
      <c r="D119" s="232" t="s">
        <v>153</v>
      </c>
      <c r="E119" s="244" t="s">
        <v>20</v>
      </c>
      <c r="F119" s="245" t="s">
        <v>194</v>
      </c>
      <c r="G119" s="243"/>
      <c r="H119" s="244" t="s">
        <v>20</v>
      </c>
      <c r="I119" s="246"/>
      <c r="J119" s="246"/>
      <c r="K119" s="243"/>
      <c r="L119" s="243"/>
      <c r="M119" s="247"/>
      <c r="N119" s="248"/>
      <c r="O119" s="249"/>
      <c r="P119" s="249"/>
      <c r="Q119" s="249"/>
      <c r="R119" s="249"/>
      <c r="S119" s="249"/>
      <c r="T119" s="249"/>
      <c r="U119" s="249"/>
      <c r="V119" s="249"/>
      <c r="W119" s="249"/>
      <c r="X119" s="250"/>
      <c r="Y119" s="14"/>
      <c r="Z119" s="14"/>
      <c r="AA119" s="14"/>
      <c r="AB119" s="14"/>
      <c r="AC119" s="14"/>
      <c r="AD119" s="14"/>
      <c r="AE119" s="14"/>
      <c r="AT119" s="251" t="s">
        <v>153</v>
      </c>
      <c r="AU119" s="251" t="s">
        <v>84</v>
      </c>
      <c r="AV119" s="14" t="s">
        <v>82</v>
      </c>
      <c r="AW119" s="14" t="s">
        <v>5</v>
      </c>
      <c r="AX119" s="14" t="s">
        <v>74</v>
      </c>
      <c r="AY119" s="251" t="s">
        <v>142</v>
      </c>
    </row>
    <row r="120" s="13" customFormat="1">
      <c r="A120" s="13"/>
      <c r="B120" s="230"/>
      <c r="C120" s="231"/>
      <c r="D120" s="232" t="s">
        <v>153</v>
      </c>
      <c r="E120" s="233" t="s">
        <v>20</v>
      </c>
      <c r="F120" s="234" t="s">
        <v>195</v>
      </c>
      <c r="G120" s="231"/>
      <c r="H120" s="235">
        <v>1.98</v>
      </c>
      <c r="I120" s="236"/>
      <c r="J120" s="236"/>
      <c r="K120" s="231"/>
      <c r="L120" s="231"/>
      <c r="M120" s="237"/>
      <c r="N120" s="238"/>
      <c r="O120" s="239"/>
      <c r="P120" s="239"/>
      <c r="Q120" s="239"/>
      <c r="R120" s="239"/>
      <c r="S120" s="239"/>
      <c r="T120" s="239"/>
      <c r="U120" s="239"/>
      <c r="V120" s="239"/>
      <c r="W120" s="239"/>
      <c r="X120" s="240"/>
      <c r="Y120" s="13"/>
      <c r="Z120" s="13"/>
      <c r="AA120" s="13"/>
      <c r="AB120" s="13"/>
      <c r="AC120" s="13"/>
      <c r="AD120" s="13"/>
      <c r="AE120" s="13"/>
      <c r="AT120" s="241" t="s">
        <v>153</v>
      </c>
      <c r="AU120" s="241" t="s">
        <v>84</v>
      </c>
      <c r="AV120" s="13" t="s">
        <v>84</v>
      </c>
      <c r="AW120" s="13" t="s">
        <v>5</v>
      </c>
      <c r="AX120" s="13" t="s">
        <v>74</v>
      </c>
      <c r="AY120" s="241" t="s">
        <v>142</v>
      </c>
    </row>
    <row r="121" s="13" customFormat="1">
      <c r="A121" s="13"/>
      <c r="B121" s="230"/>
      <c r="C121" s="231"/>
      <c r="D121" s="232" t="s">
        <v>153</v>
      </c>
      <c r="E121" s="233" t="s">
        <v>20</v>
      </c>
      <c r="F121" s="234" t="s">
        <v>196</v>
      </c>
      <c r="G121" s="231"/>
      <c r="H121" s="235">
        <v>6.1539999999999999</v>
      </c>
      <c r="I121" s="236"/>
      <c r="J121" s="236"/>
      <c r="K121" s="231"/>
      <c r="L121" s="231"/>
      <c r="M121" s="237"/>
      <c r="N121" s="238"/>
      <c r="O121" s="239"/>
      <c r="P121" s="239"/>
      <c r="Q121" s="239"/>
      <c r="R121" s="239"/>
      <c r="S121" s="239"/>
      <c r="T121" s="239"/>
      <c r="U121" s="239"/>
      <c r="V121" s="239"/>
      <c r="W121" s="239"/>
      <c r="X121" s="240"/>
      <c r="Y121" s="13"/>
      <c r="Z121" s="13"/>
      <c r="AA121" s="13"/>
      <c r="AB121" s="13"/>
      <c r="AC121" s="13"/>
      <c r="AD121" s="13"/>
      <c r="AE121" s="13"/>
      <c r="AT121" s="241" t="s">
        <v>153</v>
      </c>
      <c r="AU121" s="241" t="s">
        <v>84</v>
      </c>
      <c r="AV121" s="13" t="s">
        <v>84</v>
      </c>
      <c r="AW121" s="13" t="s">
        <v>5</v>
      </c>
      <c r="AX121" s="13" t="s">
        <v>74</v>
      </c>
      <c r="AY121" s="241" t="s">
        <v>142</v>
      </c>
    </row>
    <row r="122" s="13" customFormat="1">
      <c r="A122" s="13"/>
      <c r="B122" s="230"/>
      <c r="C122" s="231"/>
      <c r="D122" s="232" t="s">
        <v>153</v>
      </c>
      <c r="E122" s="233" t="s">
        <v>20</v>
      </c>
      <c r="F122" s="234" t="s">
        <v>197</v>
      </c>
      <c r="G122" s="231"/>
      <c r="H122" s="235">
        <v>3.391</v>
      </c>
      <c r="I122" s="236"/>
      <c r="J122" s="236"/>
      <c r="K122" s="231"/>
      <c r="L122" s="231"/>
      <c r="M122" s="237"/>
      <c r="N122" s="238"/>
      <c r="O122" s="239"/>
      <c r="P122" s="239"/>
      <c r="Q122" s="239"/>
      <c r="R122" s="239"/>
      <c r="S122" s="239"/>
      <c r="T122" s="239"/>
      <c r="U122" s="239"/>
      <c r="V122" s="239"/>
      <c r="W122" s="239"/>
      <c r="X122" s="240"/>
      <c r="Y122" s="13"/>
      <c r="Z122" s="13"/>
      <c r="AA122" s="13"/>
      <c r="AB122" s="13"/>
      <c r="AC122" s="13"/>
      <c r="AD122" s="13"/>
      <c r="AE122" s="13"/>
      <c r="AT122" s="241" t="s">
        <v>153</v>
      </c>
      <c r="AU122" s="241" t="s">
        <v>84</v>
      </c>
      <c r="AV122" s="13" t="s">
        <v>84</v>
      </c>
      <c r="AW122" s="13" t="s">
        <v>5</v>
      </c>
      <c r="AX122" s="13" t="s">
        <v>74</v>
      </c>
      <c r="AY122" s="241" t="s">
        <v>142</v>
      </c>
    </row>
    <row r="123" s="16" customFormat="1">
      <c r="A123" s="16"/>
      <c r="B123" s="263"/>
      <c r="C123" s="264"/>
      <c r="D123" s="232" t="s">
        <v>153</v>
      </c>
      <c r="E123" s="265" t="s">
        <v>108</v>
      </c>
      <c r="F123" s="266" t="s">
        <v>193</v>
      </c>
      <c r="G123" s="264"/>
      <c r="H123" s="267">
        <v>11.525</v>
      </c>
      <c r="I123" s="268"/>
      <c r="J123" s="268"/>
      <c r="K123" s="264"/>
      <c r="L123" s="264"/>
      <c r="M123" s="269"/>
      <c r="N123" s="270"/>
      <c r="O123" s="271"/>
      <c r="P123" s="271"/>
      <c r="Q123" s="271"/>
      <c r="R123" s="271"/>
      <c r="S123" s="271"/>
      <c r="T123" s="271"/>
      <c r="U123" s="271"/>
      <c r="V123" s="271"/>
      <c r="W123" s="271"/>
      <c r="X123" s="272"/>
      <c r="Y123" s="16"/>
      <c r="Z123" s="16"/>
      <c r="AA123" s="16"/>
      <c r="AB123" s="16"/>
      <c r="AC123" s="16"/>
      <c r="AD123" s="16"/>
      <c r="AE123" s="16"/>
      <c r="AT123" s="273" t="s">
        <v>153</v>
      </c>
      <c r="AU123" s="273" t="s">
        <v>84</v>
      </c>
      <c r="AV123" s="16" t="s">
        <v>158</v>
      </c>
      <c r="AW123" s="16" t="s">
        <v>5</v>
      </c>
      <c r="AX123" s="16" t="s">
        <v>74</v>
      </c>
      <c r="AY123" s="273" t="s">
        <v>142</v>
      </c>
    </row>
    <row r="124" s="15" customFormat="1">
      <c r="A124" s="15"/>
      <c r="B124" s="252"/>
      <c r="C124" s="253"/>
      <c r="D124" s="232" t="s">
        <v>153</v>
      </c>
      <c r="E124" s="254" t="s">
        <v>104</v>
      </c>
      <c r="F124" s="255" t="s">
        <v>180</v>
      </c>
      <c r="G124" s="253"/>
      <c r="H124" s="256">
        <v>1305.5250000000001</v>
      </c>
      <c r="I124" s="257"/>
      <c r="J124" s="257"/>
      <c r="K124" s="253"/>
      <c r="L124" s="253"/>
      <c r="M124" s="258"/>
      <c r="N124" s="259"/>
      <c r="O124" s="260"/>
      <c r="P124" s="260"/>
      <c r="Q124" s="260"/>
      <c r="R124" s="260"/>
      <c r="S124" s="260"/>
      <c r="T124" s="260"/>
      <c r="U124" s="260"/>
      <c r="V124" s="260"/>
      <c r="W124" s="260"/>
      <c r="X124" s="261"/>
      <c r="Y124" s="15"/>
      <c r="Z124" s="15"/>
      <c r="AA124" s="15"/>
      <c r="AB124" s="15"/>
      <c r="AC124" s="15"/>
      <c r="AD124" s="15"/>
      <c r="AE124" s="15"/>
      <c r="AT124" s="262" t="s">
        <v>153</v>
      </c>
      <c r="AU124" s="262" t="s">
        <v>84</v>
      </c>
      <c r="AV124" s="15" t="s">
        <v>149</v>
      </c>
      <c r="AW124" s="15" t="s">
        <v>5</v>
      </c>
      <c r="AX124" s="15" t="s">
        <v>74</v>
      </c>
      <c r="AY124" s="262" t="s">
        <v>142</v>
      </c>
    </row>
    <row r="125" s="13" customFormat="1">
      <c r="A125" s="13"/>
      <c r="B125" s="230"/>
      <c r="C125" s="231"/>
      <c r="D125" s="232" t="s">
        <v>153</v>
      </c>
      <c r="E125" s="233" t="s">
        <v>20</v>
      </c>
      <c r="F125" s="234" t="s">
        <v>198</v>
      </c>
      <c r="G125" s="231"/>
      <c r="H125" s="235">
        <v>979.14400000000001</v>
      </c>
      <c r="I125" s="236"/>
      <c r="J125" s="236"/>
      <c r="K125" s="231"/>
      <c r="L125" s="231"/>
      <c r="M125" s="237"/>
      <c r="N125" s="238"/>
      <c r="O125" s="239"/>
      <c r="P125" s="239"/>
      <c r="Q125" s="239"/>
      <c r="R125" s="239"/>
      <c r="S125" s="239"/>
      <c r="T125" s="239"/>
      <c r="U125" s="239"/>
      <c r="V125" s="239"/>
      <c r="W125" s="239"/>
      <c r="X125" s="240"/>
      <c r="Y125" s="13"/>
      <c r="Z125" s="13"/>
      <c r="AA125" s="13"/>
      <c r="AB125" s="13"/>
      <c r="AC125" s="13"/>
      <c r="AD125" s="13"/>
      <c r="AE125" s="13"/>
      <c r="AT125" s="241" t="s">
        <v>153</v>
      </c>
      <c r="AU125" s="241" t="s">
        <v>84</v>
      </c>
      <c r="AV125" s="13" t="s">
        <v>84</v>
      </c>
      <c r="AW125" s="13" t="s">
        <v>5</v>
      </c>
      <c r="AX125" s="13" t="s">
        <v>74</v>
      </c>
      <c r="AY125" s="241" t="s">
        <v>142</v>
      </c>
    </row>
    <row r="126" s="15" customFormat="1">
      <c r="A126" s="15"/>
      <c r="B126" s="252"/>
      <c r="C126" s="253"/>
      <c r="D126" s="232" t="s">
        <v>153</v>
      </c>
      <c r="E126" s="254" t="s">
        <v>20</v>
      </c>
      <c r="F126" s="255" t="s">
        <v>180</v>
      </c>
      <c r="G126" s="253"/>
      <c r="H126" s="256">
        <v>979.14400000000001</v>
      </c>
      <c r="I126" s="257"/>
      <c r="J126" s="257"/>
      <c r="K126" s="253"/>
      <c r="L126" s="253"/>
      <c r="M126" s="258"/>
      <c r="N126" s="259"/>
      <c r="O126" s="260"/>
      <c r="P126" s="260"/>
      <c r="Q126" s="260"/>
      <c r="R126" s="260"/>
      <c r="S126" s="260"/>
      <c r="T126" s="260"/>
      <c r="U126" s="260"/>
      <c r="V126" s="260"/>
      <c r="W126" s="260"/>
      <c r="X126" s="261"/>
      <c r="Y126" s="15"/>
      <c r="Z126" s="15"/>
      <c r="AA126" s="15"/>
      <c r="AB126" s="15"/>
      <c r="AC126" s="15"/>
      <c r="AD126" s="15"/>
      <c r="AE126" s="15"/>
      <c r="AT126" s="262" t="s">
        <v>153</v>
      </c>
      <c r="AU126" s="262" t="s">
        <v>84</v>
      </c>
      <c r="AV126" s="15" t="s">
        <v>149</v>
      </c>
      <c r="AW126" s="15" t="s">
        <v>5</v>
      </c>
      <c r="AX126" s="15" t="s">
        <v>82</v>
      </c>
      <c r="AY126" s="262" t="s">
        <v>142</v>
      </c>
    </row>
    <row r="127" s="2" customFormat="1" ht="62.7" customHeight="1">
      <c r="A127" s="41"/>
      <c r="B127" s="42"/>
      <c r="C127" s="211" t="s">
        <v>199</v>
      </c>
      <c r="D127" s="211" t="s">
        <v>144</v>
      </c>
      <c r="E127" s="212" t="s">
        <v>200</v>
      </c>
      <c r="F127" s="213" t="s">
        <v>201</v>
      </c>
      <c r="G127" s="214" t="s">
        <v>172</v>
      </c>
      <c r="H127" s="215">
        <v>979.14400000000001</v>
      </c>
      <c r="I127" s="216"/>
      <c r="J127" s="216"/>
      <c r="K127" s="217">
        <f>ROUND(P127*H127,2)</f>
        <v>0</v>
      </c>
      <c r="L127" s="213" t="s">
        <v>148</v>
      </c>
      <c r="M127" s="47"/>
      <c r="N127" s="218" t="s">
        <v>20</v>
      </c>
      <c r="O127" s="219" t="s">
        <v>43</v>
      </c>
      <c r="P127" s="220">
        <f>I127+J127</f>
        <v>0</v>
      </c>
      <c r="Q127" s="220">
        <f>ROUND(I127*H127,2)</f>
        <v>0</v>
      </c>
      <c r="R127" s="220">
        <f>ROUND(J127*H127,2)</f>
        <v>0</v>
      </c>
      <c r="S127" s="87"/>
      <c r="T127" s="221">
        <f>S127*H127</f>
        <v>0</v>
      </c>
      <c r="U127" s="221">
        <v>0</v>
      </c>
      <c r="V127" s="221">
        <f>U127*H127</f>
        <v>0</v>
      </c>
      <c r="W127" s="221">
        <v>0</v>
      </c>
      <c r="X127" s="222">
        <f>W127*H127</f>
        <v>0</v>
      </c>
      <c r="Y127" s="41"/>
      <c r="Z127" s="41"/>
      <c r="AA127" s="41"/>
      <c r="AB127" s="41"/>
      <c r="AC127" s="41"/>
      <c r="AD127" s="41"/>
      <c r="AE127" s="41"/>
      <c r="AR127" s="223" t="s">
        <v>149</v>
      </c>
      <c r="AT127" s="223" t="s">
        <v>144</v>
      </c>
      <c r="AU127" s="223" t="s">
        <v>84</v>
      </c>
      <c r="AY127" s="20" t="s">
        <v>142</v>
      </c>
      <c r="BE127" s="224">
        <f>IF(O127="základní",K127,0)</f>
        <v>0</v>
      </c>
      <c r="BF127" s="224">
        <f>IF(O127="snížená",K127,0)</f>
        <v>0</v>
      </c>
      <c r="BG127" s="224">
        <f>IF(O127="zákl. přenesená",K127,0)</f>
        <v>0</v>
      </c>
      <c r="BH127" s="224">
        <f>IF(O127="sníž. přenesená",K127,0)</f>
        <v>0</v>
      </c>
      <c r="BI127" s="224">
        <f>IF(O127="nulová",K127,0)</f>
        <v>0</v>
      </c>
      <c r="BJ127" s="20" t="s">
        <v>82</v>
      </c>
      <c r="BK127" s="224">
        <f>ROUND(P127*H127,2)</f>
        <v>0</v>
      </c>
      <c r="BL127" s="20" t="s">
        <v>149</v>
      </c>
      <c r="BM127" s="223" t="s">
        <v>202</v>
      </c>
    </row>
    <row r="128" s="2" customFormat="1">
      <c r="A128" s="41"/>
      <c r="B128" s="42"/>
      <c r="C128" s="43"/>
      <c r="D128" s="225" t="s">
        <v>151</v>
      </c>
      <c r="E128" s="43"/>
      <c r="F128" s="226" t="s">
        <v>203</v>
      </c>
      <c r="G128" s="43"/>
      <c r="H128" s="43"/>
      <c r="I128" s="227"/>
      <c r="J128" s="227"/>
      <c r="K128" s="43"/>
      <c r="L128" s="43"/>
      <c r="M128" s="47"/>
      <c r="N128" s="228"/>
      <c r="O128" s="229"/>
      <c r="P128" s="87"/>
      <c r="Q128" s="87"/>
      <c r="R128" s="87"/>
      <c r="S128" s="87"/>
      <c r="T128" s="87"/>
      <c r="U128" s="87"/>
      <c r="V128" s="87"/>
      <c r="W128" s="87"/>
      <c r="X128" s="88"/>
      <c r="Y128" s="41"/>
      <c r="Z128" s="41"/>
      <c r="AA128" s="41"/>
      <c r="AB128" s="41"/>
      <c r="AC128" s="41"/>
      <c r="AD128" s="41"/>
      <c r="AE128" s="41"/>
      <c r="AT128" s="20" t="s">
        <v>151</v>
      </c>
      <c r="AU128" s="20" t="s">
        <v>84</v>
      </c>
    </row>
    <row r="129" s="13" customFormat="1">
      <c r="A129" s="13"/>
      <c r="B129" s="230"/>
      <c r="C129" s="231"/>
      <c r="D129" s="232" t="s">
        <v>153</v>
      </c>
      <c r="E129" s="233" t="s">
        <v>20</v>
      </c>
      <c r="F129" s="234" t="s">
        <v>198</v>
      </c>
      <c r="G129" s="231"/>
      <c r="H129" s="235">
        <v>979.14400000000001</v>
      </c>
      <c r="I129" s="236"/>
      <c r="J129" s="236"/>
      <c r="K129" s="231"/>
      <c r="L129" s="231"/>
      <c r="M129" s="237"/>
      <c r="N129" s="238"/>
      <c r="O129" s="239"/>
      <c r="P129" s="239"/>
      <c r="Q129" s="239"/>
      <c r="R129" s="239"/>
      <c r="S129" s="239"/>
      <c r="T129" s="239"/>
      <c r="U129" s="239"/>
      <c r="V129" s="239"/>
      <c r="W129" s="239"/>
      <c r="X129" s="240"/>
      <c r="Y129" s="13"/>
      <c r="Z129" s="13"/>
      <c r="AA129" s="13"/>
      <c r="AB129" s="13"/>
      <c r="AC129" s="13"/>
      <c r="AD129" s="13"/>
      <c r="AE129" s="13"/>
      <c r="AT129" s="241" t="s">
        <v>153</v>
      </c>
      <c r="AU129" s="241" t="s">
        <v>84</v>
      </c>
      <c r="AV129" s="13" t="s">
        <v>84</v>
      </c>
      <c r="AW129" s="13" t="s">
        <v>5</v>
      </c>
      <c r="AX129" s="13" t="s">
        <v>82</v>
      </c>
      <c r="AY129" s="241" t="s">
        <v>142</v>
      </c>
    </row>
    <row r="130" s="2" customFormat="1" ht="62.7" customHeight="1">
      <c r="A130" s="41"/>
      <c r="B130" s="42"/>
      <c r="C130" s="211" t="s">
        <v>204</v>
      </c>
      <c r="D130" s="211" t="s">
        <v>144</v>
      </c>
      <c r="E130" s="212" t="s">
        <v>205</v>
      </c>
      <c r="F130" s="213" t="s">
        <v>206</v>
      </c>
      <c r="G130" s="214" t="s">
        <v>172</v>
      </c>
      <c r="H130" s="215">
        <v>182.238</v>
      </c>
      <c r="I130" s="216"/>
      <c r="J130" s="216"/>
      <c r="K130" s="217">
        <f>ROUND(P130*H130,2)</f>
        <v>0</v>
      </c>
      <c r="L130" s="213" t="s">
        <v>148</v>
      </c>
      <c r="M130" s="47"/>
      <c r="N130" s="218" t="s">
        <v>20</v>
      </c>
      <c r="O130" s="219" t="s">
        <v>43</v>
      </c>
      <c r="P130" s="220">
        <f>I130+J130</f>
        <v>0</v>
      </c>
      <c r="Q130" s="220">
        <f>ROUND(I130*H130,2)</f>
        <v>0</v>
      </c>
      <c r="R130" s="220">
        <f>ROUND(J130*H130,2)</f>
        <v>0</v>
      </c>
      <c r="S130" s="87"/>
      <c r="T130" s="221">
        <f>S130*H130</f>
        <v>0</v>
      </c>
      <c r="U130" s="221">
        <v>0</v>
      </c>
      <c r="V130" s="221">
        <f>U130*H130</f>
        <v>0</v>
      </c>
      <c r="W130" s="221">
        <v>0</v>
      </c>
      <c r="X130" s="222">
        <f>W130*H130</f>
        <v>0</v>
      </c>
      <c r="Y130" s="41"/>
      <c r="Z130" s="41"/>
      <c r="AA130" s="41"/>
      <c r="AB130" s="41"/>
      <c r="AC130" s="41"/>
      <c r="AD130" s="41"/>
      <c r="AE130" s="41"/>
      <c r="AR130" s="223" t="s">
        <v>149</v>
      </c>
      <c r="AT130" s="223" t="s">
        <v>144</v>
      </c>
      <c r="AU130" s="223" t="s">
        <v>84</v>
      </c>
      <c r="AY130" s="20" t="s">
        <v>142</v>
      </c>
      <c r="BE130" s="224">
        <f>IF(O130="základní",K130,0)</f>
        <v>0</v>
      </c>
      <c r="BF130" s="224">
        <f>IF(O130="snížená",K130,0)</f>
        <v>0</v>
      </c>
      <c r="BG130" s="224">
        <f>IF(O130="zákl. přenesená",K130,0)</f>
        <v>0</v>
      </c>
      <c r="BH130" s="224">
        <f>IF(O130="sníž. přenesená",K130,0)</f>
        <v>0</v>
      </c>
      <c r="BI130" s="224">
        <f>IF(O130="nulová",K130,0)</f>
        <v>0</v>
      </c>
      <c r="BJ130" s="20" t="s">
        <v>82</v>
      </c>
      <c r="BK130" s="224">
        <f>ROUND(P130*H130,2)</f>
        <v>0</v>
      </c>
      <c r="BL130" s="20" t="s">
        <v>149</v>
      </c>
      <c r="BM130" s="223" t="s">
        <v>207</v>
      </c>
    </row>
    <row r="131" s="2" customFormat="1">
      <c r="A131" s="41"/>
      <c r="B131" s="42"/>
      <c r="C131" s="43"/>
      <c r="D131" s="225" t="s">
        <v>151</v>
      </c>
      <c r="E131" s="43"/>
      <c r="F131" s="226" t="s">
        <v>208</v>
      </c>
      <c r="G131" s="43"/>
      <c r="H131" s="43"/>
      <c r="I131" s="227"/>
      <c r="J131" s="227"/>
      <c r="K131" s="43"/>
      <c r="L131" s="43"/>
      <c r="M131" s="47"/>
      <c r="N131" s="228"/>
      <c r="O131" s="229"/>
      <c r="P131" s="87"/>
      <c r="Q131" s="87"/>
      <c r="R131" s="87"/>
      <c r="S131" s="87"/>
      <c r="T131" s="87"/>
      <c r="U131" s="87"/>
      <c r="V131" s="87"/>
      <c r="W131" s="87"/>
      <c r="X131" s="88"/>
      <c r="Y131" s="41"/>
      <c r="Z131" s="41"/>
      <c r="AA131" s="41"/>
      <c r="AB131" s="41"/>
      <c r="AC131" s="41"/>
      <c r="AD131" s="41"/>
      <c r="AE131" s="41"/>
      <c r="AT131" s="20" t="s">
        <v>151</v>
      </c>
      <c r="AU131" s="20" t="s">
        <v>84</v>
      </c>
    </row>
    <row r="132" s="13" customFormat="1">
      <c r="A132" s="13"/>
      <c r="B132" s="230"/>
      <c r="C132" s="231"/>
      <c r="D132" s="232" t="s">
        <v>153</v>
      </c>
      <c r="E132" s="233" t="s">
        <v>20</v>
      </c>
      <c r="F132" s="234" t="s">
        <v>95</v>
      </c>
      <c r="G132" s="231"/>
      <c r="H132" s="235">
        <v>1670</v>
      </c>
      <c r="I132" s="236"/>
      <c r="J132" s="236"/>
      <c r="K132" s="231"/>
      <c r="L132" s="231"/>
      <c r="M132" s="237"/>
      <c r="N132" s="238"/>
      <c r="O132" s="239"/>
      <c r="P132" s="239"/>
      <c r="Q132" s="239"/>
      <c r="R132" s="239"/>
      <c r="S132" s="239"/>
      <c r="T132" s="239"/>
      <c r="U132" s="239"/>
      <c r="V132" s="239"/>
      <c r="W132" s="239"/>
      <c r="X132" s="240"/>
      <c r="Y132" s="13"/>
      <c r="Z132" s="13"/>
      <c r="AA132" s="13"/>
      <c r="AB132" s="13"/>
      <c r="AC132" s="13"/>
      <c r="AD132" s="13"/>
      <c r="AE132" s="13"/>
      <c r="AT132" s="241" t="s">
        <v>153</v>
      </c>
      <c r="AU132" s="241" t="s">
        <v>84</v>
      </c>
      <c r="AV132" s="13" t="s">
        <v>84</v>
      </c>
      <c r="AW132" s="13" t="s">
        <v>5</v>
      </c>
      <c r="AX132" s="13" t="s">
        <v>74</v>
      </c>
      <c r="AY132" s="241" t="s">
        <v>142</v>
      </c>
    </row>
    <row r="133" s="13" customFormat="1">
      <c r="A133" s="13"/>
      <c r="B133" s="230"/>
      <c r="C133" s="231"/>
      <c r="D133" s="232" t="s">
        <v>153</v>
      </c>
      <c r="E133" s="233" t="s">
        <v>20</v>
      </c>
      <c r="F133" s="234" t="s">
        <v>209</v>
      </c>
      <c r="G133" s="231"/>
      <c r="H133" s="235">
        <v>-11.525</v>
      </c>
      <c r="I133" s="236"/>
      <c r="J133" s="236"/>
      <c r="K133" s="231"/>
      <c r="L133" s="231"/>
      <c r="M133" s="237"/>
      <c r="N133" s="238"/>
      <c r="O133" s="239"/>
      <c r="P133" s="239"/>
      <c r="Q133" s="239"/>
      <c r="R133" s="239"/>
      <c r="S133" s="239"/>
      <c r="T133" s="239"/>
      <c r="U133" s="239"/>
      <c r="V133" s="239"/>
      <c r="W133" s="239"/>
      <c r="X133" s="240"/>
      <c r="Y133" s="13"/>
      <c r="Z133" s="13"/>
      <c r="AA133" s="13"/>
      <c r="AB133" s="13"/>
      <c r="AC133" s="13"/>
      <c r="AD133" s="13"/>
      <c r="AE133" s="13"/>
      <c r="AT133" s="241" t="s">
        <v>153</v>
      </c>
      <c r="AU133" s="241" t="s">
        <v>84</v>
      </c>
      <c r="AV133" s="13" t="s">
        <v>84</v>
      </c>
      <c r="AW133" s="13" t="s">
        <v>5</v>
      </c>
      <c r="AX133" s="13" t="s">
        <v>74</v>
      </c>
      <c r="AY133" s="241" t="s">
        <v>142</v>
      </c>
    </row>
    <row r="134" s="13" customFormat="1">
      <c r="A134" s="13"/>
      <c r="B134" s="230"/>
      <c r="C134" s="231"/>
      <c r="D134" s="232" t="s">
        <v>153</v>
      </c>
      <c r="E134" s="233" t="s">
        <v>20</v>
      </c>
      <c r="F134" s="234" t="s">
        <v>210</v>
      </c>
      <c r="G134" s="231"/>
      <c r="H134" s="235">
        <v>-1294</v>
      </c>
      <c r="I134" s="236"/>
      <c r="J134" s="236"/>
      <c r="K134" s="231"/>
      <c r="L134" s="231"/>
      <c r="M134" s="237"/>
      <c r="N134" s="238"/>
      <c r="O134" s="239"/>
      <c r="P134" s="239"/>
      <c r="Q134" s="239"/>
      <c r="R134" s="239"/>
      <c r="S134" s="239"/>
      <c r="T134" s="239"/>
      <c r="U134" s="239"/>
      <c r="V134" s="239"/>
      <c r="W134" s="239"/>
      <c r="X134" s="240"/>
      <c r="Y134" s="13"/>
      <c r="Z134" s="13"/>
      <c r="AA134" s="13"/>
      <c r="AB134" s="13"/>
      <c r="AC134" s="13"/>
      <c r="AD134" s="13"/>
      <c r="AE134" s="13"/>
      <c r="AT134" s="241" t="s">
        <v>153</v>
      </c>
      <c r="AU134" s="241" t="s">
        <v>84</v>
      </c>
      <c r="AV134" s="13" t="s">
        <v>84</v>
      </c>
      <c r="AW134" s="13" t="s">
        <v>5</v>
      </c>
      <c r="AX134" s="13" t="s">
        <v>74</v>
      </c>
      <c r="AY134" s="241" t="s">
        <v>142</v>
      </c>
    </row>
    <row r="135" s="15" customFormat="1">
      <c r="A135" s="15"/>
      <c r="B135" s="252"/>
      <c r="C135" s="253"/>
      <c r="D135" s="232" t="s">
        <v>153</v>
      </c>
      <c r="E135" s="254" t="s">
        <v>106</v>
      </c>
      <c r="F135" s="255" t="s">
        <v>180</v>
      </c>
      <c r="G135" s="253"/>
      <c r="H135" s="256">
        <v>364.47500000000002</v>
      </c>
      <c r="I135" s="257"/>
      <c r="J135" s="257"/>
      <c r="K135" s="253"/>
      <c r="L135" s="253"/>
      <c r="M135" s="258"/>
      <c r="N135" s="259"/>
      <c r="O135" s="260"/>
      <c r="P135" s="260"/>
      <c r="Q135" s="260"/>
      <c r="R135" s="260"/>
      <c r="S135" s="260"/>
      <c r="T135" s="260"/>
      <c r="U135" s="260"/>
      <c r="V135" s="260"/>
      <c r="W135" s="260"/>
      <c r="X135" s="261"/>
      <c r="Y135" s="15"/>
      <c r="Z135" s="15"/>
      <c r="AA135" s="15"/>
      <c r="AB135" s="15"/>
      <c r="AC135" s="15"/>
      <c r="AD135" s="15"/>
      <c r="AE135" s="15"/>
      <c r="AT135" s="262" t="s">
        <v>153</v>
      </c>
      <c r="AU135" s="262" t="s">
        <v>84</v>
      </c>
      <c r="AV135" s="15" t="s">
        <v>149</v>
      </c>
      <c r="AW135" s="15" t="s">
        <v>5</v>
      </c>
      <c r="AX135" s="15" t="s">
        <v>74</v>
      </c>
      <c r="AY135" s="262" t="s">
        <v>142</v>
      </c>
    </row>
    <row r="136" s="13" customFormat="1">
      <c r="A136" s="13"/>
      <c r="B136" s="230"/>
      <c r="C136" s="231"/>
      <c r="D136" s="232" t="s">
        <v>153</v>
      </c>
      <c r="E136" s="233" t="s">
        <v>20</v>
      </c>
      <c r="F136" s="234" t="s">
        <v>211</v>
      </c>
      <c r="G136" s="231"/>
      <c r="H136" s="235">
        <v>182.238</v>
      </c>
      <c r="I136" s="236"/>
      <c r="J136" s="236"/>
      <c r="K136" s="231"/>
      <c r="L136" s="231"/>
      <c r="M136" s="237"/>
      <c r="N136" s="238"/>
      <c r="O136" s="239"/>
      <c r="P136" s="239"/>
      <c r="Q136" s="239"/>
      <c r="R136" s="239"/>
      <c r="S136" s="239"/>
      <c r="T136" s="239"/>
      <c r="U136" s="239"/>
      <c r="V136" s="239"/>
      <c r="W136" s="239"/>
      <c r="X136" s="240"/>
      <c r="Y136" s="13"/>
      <c r="Z136" s="13"/>
      <c r="AA136" s="13"/>
      <c r="AB136" s="13"/>
      <c r="AC136" s="13"/>
      <c r="AD136" s="13"/>
      <c r="AE136" s="13"/>
      <c r="AT136" s="241" t="s">
        <v>153</v>
      </c>
      <c r="AU136" s="241" t="s">
        <v>84</v>
      </c>
      <c r="AV136" s="13" t="s">
        <v>84</v>
      </c>
      <c r="AW136" s="13" t="s">
        <v>5</v>
      </c>
      <c r="AX136" s="13" t="s">
        <v>74</v>
      </c>
      <c r="AY136" s="241" t="s">
        <v>142</v>
      </c>
    </row>
    <row r="137" s="15" customFormat="1">
      <c r="A137" s="15"/>
      <c r="B137" s="252"/>
      <c r="C137" s="253"/>
      <c r="D137" s="232" t="s">
        <v>153</v>
      </c>
      <c r="E137" s="254" t="s">
        <v>20</v>
      </c>
      <c r="F137" s="255" t="s">
        <v>180</v>
      </c>
      <c r="G137" s="253"/>
      <c r="H137" s="256">
        <v>182.238</v>
      </c>
      <c r="I137" s="257"/>
      <c r="J137" s="257"/>
      <c r="K137" s="253"/>
      <c r="L137" s="253"/>
      <c r="M137" s="258"/>
      <c r="N137" s="259"/>
      <c r="O137" s="260"/>
      <c r="P137" s="260"/>
      <c r="Q137" s="260"/>
      <c r="R137" s="260"/>
      <c r="S137" s="260"/>
      <c r="T137" s="260"/>
      <c r="U137" s="260"/>
      <c r="V137" s="260"/>
      <c r="W137" s="260"/>
      <c r="X137" s="261"/>
      <c r="Y137" s="15"/>
      <c r="Z137" s="15"/>
      <c r="AA137" s="15"/>
      <c r="AB137" s="15"/>
      <c r="AC137" s="15"/>
      <c r="AD137" s="15"/>
      <c r="AE137" s="15"/>
      <c r="AT137" s="262" t="s">
        <v>153</v>
      </c>
      <c r="AU137" s="262" t="s">
        <v>84</v>
      </c>
      <c r="AV137" s="15" t="s">
        <v>149</v>
      </c>
      <c r="AW137" s="15" t="s">
        <v>5</v>
      </c>
      <c r="AX137" s="15" t="s">
        <v>82</v>
      </c>
      <c r="AY137" s="262" t="s">
        <v>142</v>
      </c>
    </row>
    <row r="138" s="2" customFormat="1" ht="62.7" customHeight="1">
      <c r="A138" s="41"/>
      <c r="B138" s="42"/>
      <c r="C138" s="211" t="s">
        <v>212</v>
      </c>
      <c r="D138" s="211" t="s">
        <v>144</v>
      </c>
      <c r="E138" s="212" t="s">
        <v>213</v>
      </c>
      <c r="F138" s="213" t="s">
        <v>214</v>
      </c>
      <c r="G138" s="214" t="s">
        <v>172</v>
      </c>
      <c r="H138" s="215">
        <v>182.238</v>
      </c>
      <c r="I138" s="216"/>
      <c r="J138" s="216"/>
      <c r="K138" s="217">
        <f>ROUND(P138*H138,2)</f>
        <v>0</v>
      </c>
      <c r="L138" s="213" t="s">
        <v>148</v>
      </c>
      <c r="M138" s="47"/>
      <c r="N138" s="218" t="s">
        <v>20</v>
      </c>
      <c r="O138" s="219" t="s">
        <v>43</v>
      </c>
      <c r="P138" s="220">
        <f>I138+J138</f>
        <v>0</v>
      </c>
      <c r="Q138" s="220">
        <f>ROUND(I138*H138,2)</f>
        <v>0</v>
      </c>
      <c r="R138" s="220">
        <f>ROUND(J138*H138,2)</f>
        <v>0</v>
      </c>
      <c r="S138" s="87"/>
      <c r="T138" s="221">
        <f>S138*H138</f>
        <v>0</v>
      </c>
      <c r="U138" s="221">
        <v>0</v>
      </c>
      <c r="V138" s="221">
        <f>U138*H138</f>
        <v>0</v>
      </c>
      <c r="W138" s="221">
        <v>0</v>
      </c>
      <c r="X138" s="222">
        <f>W138*H138</f>
        <v>0</v>
      </c>
      <c r="Y138" s="41"/>
      <c r="Z138" s="41"/>
      <c r="AA138" s="41"/>
      <c r="AB138" s="41"/>
      <c r="AC138" s="41"/>
      <c r="AD138" s="41"/>
      <c r="AE138" s="41"/>
      <c r="AR138" s="223" t="s">
        <v>149</v>
      </c>
      <c r="AT138" s="223" t="s">
        <v>144</v>
      </c>
      <c r="AU138" s="223" t="s">
        <v>84</v>
      </c>
      <c r="AY138" s="20" t="s">
        <v>142</v>
      </c>
      <c r="BE138" s="224">
        <f>IF(O138="základní",K138,0)</f>
        <v>0</v>
      </c>
      <c r="BF138" s="224">
        <f>IF(O138="snížená",K138,0)</f>
        <v>0</v>
      </c>
      <c r="BG138" s="224">
        <f>IF(O138="zákl. přenesená",K138,0)</f>
        <v>0</v>
      </c>
      <c r="BH138" s="224">
        <f>IF(O138="sníž. přenesená",K138,0)</f>
        <v>0</v>
      </c>
      <c r="BI138" s="224">
        <f>IF(O138="nulová",K138,0)</f>
        <v>0</v>
      </c>
      <c r="BJ138" s="20" t="s">
        <v>82</v>
      </c>
      <c r="BK138" s="224">
        <f>ROUND(P138*H138,2)</f>
        <v>0</v>
      </c>
      <c r="BL138" s="20" t="s">
        <v>149</v>
      </c>
      <c r="BM138" s="223" t="s">
        <v>215</v>
      </c>
    </row>
    <row r="139" s="2" customFormat="1">
      <c r="A139" s="41"/>
      <c r="B139" s="42"/>
      <c r="C139" s="43"/>
      <c r="D139" s="225" t="s">
        <v>151</v>
      </c>
      <c r="E139" s="43"/>
      <c r="F139" s="226" t="s">
        <v>216</v>
      </c>
      <c r="G139" s="43"/>
      <c r="H139" s="43"/>
      <c r="I139" s="227"/>
      <c r="J139" s="227"/>
      <c r="K139" s="43"/>
      <c r="L139" s="43"/>
      <c r="M139" s="47"/>
      <c r="N139" s="228"/>
      <c r="O139" s="229"/>
      <c r="P139" s="87"/>
      <c r="Q139" s="87"/>
      <c r="R139" s="87"/>
      <c r="S139" s="87"/>
      <c r="T139" s="87"/>
      <c r="U139" s="87"/>
      <c r="V139" s="87"/>
      <c r="W139" s="87"/>
      <c r="X139" s="88"/>
      <c r="Y139" s="41"/>
      <c r="Z139" s="41"/>
      <c r="AA139" s="41"/>
      <c r="AB139" s="41"/>
      <c r="AC139" s="41"/>
      <c r="AD139" s="41"/>
      <c r="AE139" s="41"/>
      <c r="AT139" s="20" t="s">
        <v>151</v>
      </c>
      <c r="AU139" s="20" t="s">
        <v>84</v>
      </c>
    </row>
    <row r="140" s="13" customFormat="1">
      <c r="A140" s="13"/>
      <c r="B140" s="230"/>
      <c r="C140" s="231"/>
      <c r="D140" s="232" t="s">
        <v>153</v>
      </c>
      <c r="E140" s="233" t="s">
        <v>20</v>
      </c>
      <c r="F140" s="234" t="s">
        <v>211</v>
      </c>
      <c r="G140" s="231"/>
      <c r="H140" s="235">
        <v>182.238</v>
      </c>
      <c r="I140" s="236"/>
      <c r="J140" s="236"/>
      <c r="K140" s="231"/>
      <c r="L140" s="231"/>
      <c r="M140" s="237"/>
      <c r="N140" s="238"/>
      <c r="O140" s="239"/>
      <c r="P140" s="239"/>
      <c r="Q140" s="239"/>
      <c r="R140" s="239"/>
      <c r="S140" s="239"/>
      <c r="T140" s="239"/>
      <c r="U140" s="239"/>
      <c r="V140" s="239"/>
      <c r="W140" s="239"/>
      <c r="X140" s="240"/>
      <c r="Y140" s="13"/>
      <c r="Z140" s="13"/>
      <c r="AA140" s="13"/>
      <c r="AB140" s="13"/>
      <c r="AC140" s="13"/>
      <c r="AD140" s="13"/>
      <c r="AE140" s="13"/>
      <c r="AT140" s="241" t="s">
        <v>153</v>
      </c>
      <c r="AU140" s="241" t="s">
        <v>84</v>
      </c>
      <c r="AV140" s="13" t="s">
        <v>84</v>
      </c>
      <c r="AW140" s="13" t="s">
        <v>5</v>
      </c>
      <c r="AX140" s="13" t="s">
        <v>82</v>
      </c>
      <c r="AY140" s="241" t="s">
        <v>142</v>
      </c>
    </row>
    <row r="141" s="2" customFormat="1" ht="44.25" customHeight="1">
      <c r="A141" s="41"/>
      <c r="B141" s="42"/>
      <c r="C141" s="211" t="s">
        <v>217</v>
      </c>
      <c r="D141" s="211" t="s">
        <v>144</v>
      </c>
      <c r="E141" s="212" t="s">
        <v>218</v>
      </c>
      <c r="F141" s="213" t="s">
        <v>219</v>
      </c>
      <c r="G141" s="214" t="s">
        <v>172</v>
      </c>
      <c r="H141" s="215">
        <v>326.38099999999997</v>
      </c>
      <c r="I141" s="216"/>
      <c r="J141" s="216"/>
      <c r="K141" s="217">
        <f>ROUND(P141*H141,2)</f>
        <v>0</v>
      </c>
      <c r="L141" s="213" t="s">
        <v>148</v>
      </c>
      <c r="M141" s="47"/>
      <c r="N141" s="218" t="s">
        <v>20</v>
      </c>
      <c r="O141" s="219" t="s">
        <v>43</v>
      </c>
      <c r="P141" s="220">
        <f>I141+J141</f>
        <v>0</v>
      </c>
      <c r="Q141" s="220">
        <f>ROUND(I141*H141,2)</f>
        <v>0</v>
      </c>
      <c r="R141" s="220">
        <f>ROUND(J141*H141,2)</f>
        <v>0</v>
      </c>
      <c r="S141" s="87"/>
      <c r="T141" s="221">
        <f>S141*H141</f>
        <v>0</v>
      </c>
      <c r="U141" s="221">
        <v>0</v>
      </c>
      <c r="V141" s="221">
        <f>U141*H141</f>
        <v>0</v>
      </c>
      <c r="W141" s="221">
        <v>0</v>
      </c>
      <c r="X141" s="222">
        <f>W141*H141</f>
        <v>0</v>
      </c>
      <c r="Y141" s="41"/>
      <c r="Z141" s="41"/>
      <c r="AA141" s="41"/>
      <c r="AB141" s="41"/>
      <c r="AC141" s="41"/>
      <c r="AD141" s="41"/>
      <c r="AE141" s="41"/>
      <c r="AR141" s="223" t="s">
        <v>149</v>
      </c>
      <c r="AT141" s="223" t="s">
        <v>144</v>
      </c>
      <c r="AU141" s="223" t="s">
        <v>84</v>
      </c>
      <c r="AY141" s="20" t="s">
        <v>142</v>
      </c>
      <c r="BE141" s="224">
        <f>IF(O141="základní",K141,0)</f>
        <v>0</v>
      </c>
      <c r="BF141" s="224">
        <f>IF(O141="snížená",K141,0)</f>
        <v>0</v>
      </c>
      <c r="BG141" s="224">
        <f>IF(O141="zákl. přenesená",K141,0)</f>
        <v>0</v>
      </c>
      <c r="BH141" s="224">
        <f>IF(O141="sníž. přenesená",K141,0)</f>
        <v>0</v>
      </c>
      <c r="BI141" s="224">
        <f>IF(O141="nulová",K141,0)</f>
        <v>0</v>
      </c>
      <c r="BJ141" s="20" t="s">
        <v>82</v>
      </c>
      <c r="BK141" s="224">
        <f>ROUND(P141*H141,2)</f>
        <v>0</v>
      </c>
      <c r="BL141" s="20" t="s">
        <v>149</v>
      </c>
      <c r="BM141" s="223" t="s">
        <v>220</v>
      </c>
    </row>
    <row r="142" s="2" customFormat="1">
      <c r="A142" s="41"/>
      <c r="B142" s="42"/>
      <c r="C142" s="43"/>
      <c r="D142" s="225" t="s">
        <v>151</v>
      </c>
      <c r="E142" s="43"/>
      <c r="F142" s="226" t="s">
        <v>221</v>
      </c>
      <c r="G142" s="43"/>
      <c r="H142" s="43"/>
      <c r="I142" s="227"/>
      <c r="J142" s="227"/>
      <c r="K142" s="43"/>
      <c r="L142" s="43"/>
      <c r="M142" s="47"/>
      <c r="N142" s="228"/>
      <c r="O142" s="229"/>
      <c r="P142" s="87"/>
      <c r="Q142" s="87"/>
      <c r="R142" s="87"/>
      <c r="S142" s="87"/>
      <c r="T142" s="87"/>
      <c r="U142" s="87"/>
      <c r="V142" s="87"/>
      <c r="W142" s="87"/>
      <c r="X142" s="88"/>
      <c r="Y142" s="41"/>
      <c r="Z142" s="41"/>
      <c r="AA142" s="41"/>
      <c r="AB142" s="41"/>
      <c r="AC142" s="41"/>
      <c r="AD142" s="41"/>
      <c r="AE142" s="41"/>
      <c r="AT142" s="20" t="s">
        <v>151</v>
      </c>
      <c r="AU142" s="20" t="s">
        <v>84</v>
      </c>
    </row>
    <row r="143" s="13" customFormat="1">
      <c r="A143" s="13"/>
      <c r="B143" s="230"/>
      <c r="C143" s="231"/>
      <c r="D143" s="232" t="s">
        <v>153</v>
      </c>
      <c r="E143" s="233" t="s">
        <v>20</v>
      </c>
      <c r="F143" s="234" t="s">
        <v>222</v>
      </c>
      <c r="G143" s="231"/>
      <c r="H143" s="235">
        <v>326.38099999999997</v>
      </c>
      <c r="I143" s="236"/>
      <c r="J143" s="236"/>
      <c r="K143" s="231"/>
      <c r="L143" s="231"/>
      <c r="M143" s="237"/>
      <c r="N143" s="238"/>
      <c r="O143" s="239"/>
      <c r="P143" s="239"/>
      <c r="Q143" s="239"/>
      <c r="R143" s="239"/>
      <c r="S143" s="239"/>
      <c r="T143" s="239"/>
      <c r="U143" s="239"/>
      <c r="V143" s="239"/>
      <c r="W143" s="239"/>
      <c r="X143" s="240"/>
      <c r="Y143" s="13"/>
      <c r="Z143" s="13"/>
      <c r="AA143" s="13"/>
      <c r="AB143" s="13"/>
      <c r="AC143" s="13"/>
      <c r="AD143" s="13"/>
      <c r="AE143" s="13"/>
      <c r="AT143" s="241" t="s">
        <v>153</v>
      </c>
      <c r="AU143" s="241" t="s">
        <v>84</v>
      </c>
      <c r="AV143" s="13" t="s">
        <v>84</v>
      </c>
      <c r="AW143" s="13" t="s">
        <v>5</v>
      </c>
      <c r="AX143" s="13" t="s">
        <v>82</v>
      </c>
      <c r="AY143" s="241" t="s">
        <v>142</v>
      </c>
    </row>
    <row r="144" s="2" customFormat="1" ht="44.25" customHeight="1">
      <c r="A144" s="41"/>
      <c r="B144" s="42"/>
      <c r="C144" s="211" t="s">
        <v>9</v>
      </c>
      <c r="D144" s="211" t="s">
        <v>144</v>
      </c>
      <c r="E144" s="212" t="s">
        <v>223</v>
      </c>
      <c r="F144" s="213" t="s">
        <v>224</v>
      </c>
      <c r="G144" s="214" t="s">
        <v>172</v>
      </c>
      <c r="H144" s="215">
        <v>326.38099999999997</v>
      </c>
      <c r="I144" s="216"/>
      <c r="J144" s="216"/>
      <c r="K144" s="217">
        <f>ROUND(P144*H144,2)</f>
        <v>0</v>
      </c>
      <c r="L144" s="213" t="s">
        <v>148</v>
      </c>
      <c r="M144" s="47"/>
      <c r="N144" s="218" t="s">
        <v>20</v>
      </c>
      <c r="O144" s="219" t="s">
        <v>43</v>
      </c>
      <c r="P144" s="220">
        <f>I144+J144</f>
        <v>0</v>
      </c>
      <c r="Q144" s="220">
        <f>ROUND(I144*H144,2)</f>
        <v>0</v>
      </c>
      <c r="R144" s="220">
        <f>ROUND(J144*H144,2)</f>
        <v>0</v>
      </c>
      <c r="S144" s="87"/>
      <c r="T144" s="221">
        <f>S144*H144</f>
        <v>0</v>
      </c>
      <c r="U144" s="221">
        <v>0</v>
      </c>
      <c r="V144" s="221">
        <f>U144*H144</f>
        <v>0</v>
      </c>
      <c r="W144" s="221">
        <v>0</v>
      </c>
      <c r="X144" s="222">
        <f>W144*H144</f>
        <v>0</v>
      </c>
      <c r="Y144" s="41"/>
      <c r="Z144" s="41"/>
      <c r="AA144" s="41"/>
      <c r="AB144" s="41"/>
      <c r="AC144" s="41"/>
      <c r="AD144" s="41"/>
      <c r="AE144" s="41"/>
      <c r="AR144" s="223" t="s">
        <v>149</v>
      </c>
      <c r="AT144" s="223" t="s">
        <v>144</v>
      </c>
      <c r="AU144" s="223" t="s">
        <v>84</v>
      </c>
      <c r="AY144" s="20" t="s">
        <v>142</v>
      </c>
      <c r="BE144" s="224">
        <f>IF(O144="základní",K144,0)</f>
        <v>0</v>
      </c>
      <c r="BF144" s="224">
        <f>IF(O144="snížená",K144,0)</f>
        <v>0</v>
      </c>
      <c r="BG144" s="224">
        <f>IF(O144="zákl. přenesená",K144,0)</f>
        <v>0</v>
      </c>
      <c r="BH144" s="224">
        <f>IF(O144="sníž. přenesená",K144,0)</f>
        <v>0</v>
      </c>
      <c r="BI144" s="224">
        <f>IF(O144="nulová",K144,0)</f>
        <v>0</v>
      </c>
      <c r="BJ144" s="20" t="s">
        <v>82</v>
      </c>
      <c r="BK144" s="224">
        <f>ROUND(P144*H144,2)</f>
        <v>0</v>
      </c>
      <c r="BL144" s="20" t="s">
        <v>149</v>
      </c>
      <c r="BM144" s="223" t="s">
        <v>225</v>
      </c>
    </row>
    <row r="145" s="2" customFormat="1">
      <c r="A145" s="41"/>
      <c r="B145" s="42"/>
      <c r="C145" s="43"/>
      <c r="D145" s="225" t="s">
        <v>151</v>
      </c>
      <c r="E145" s="43"/>
      <c r="F145" s="226" t="s">
        <v>226</v>
      </c>
      <c r="G145" s="43"/>
      <c r="H145" s="43"/>
      <c r="I145" s="227"/>
      <c r="J145" s="227"/>
      <c r="K145" s="43"/>
      <c r="L145" s="43"/>
      <c r="M145" s="47"/>
      <c r="N145" s="228"/>
      <c r="O145" s="229"/>
      <c r="P145" s="87"/>
      <c r="Q145" s="87"/>
      <c r="R145" s="87"/>
      <c r="S145" s="87"/>
      <c r="T145" s="87"/>
      <c r="U145" s="87"/>
      <c r="V145" s="87"/>
      <c r="W145" s="87"/>
      <c r="X145" s="88"/>
      <c r="Y145" s="41"/>
      <c r="Z145" s="41"/>
      <c r="AA145" s="41"/>
      <c r="AB145" s="41"/>
      <c r="AC145" s="41"/>
      <c r="AD145" s="41"/>
      <c r="AE145" s="41"/>
      <c r="AT145" s="20" t="s">
        <v>151</v>
      </c>
      <c r="AU145" s="20" t="s">
        <v>84</v>
      </c>
    </row>
    <row r="146" s="13" customFormat="1">
      <c r="A146" s="13"/>
      <c r="B146" s="230"/>
      <c r="C146" s="231"/>
      <c r="D146" s="232" t="s">
        <v>153</v>
      </c>
      <c r="E146" s="233" t="s">
        <v>20</v>
      </c>
      <c r="F146" s="234" t="s">
        <v>222</v>
      </c>
      <c r="G146" s="231"/>
      <c r="H146" s="235">
        <v>326.38099999999997</v>
      </c>
      <c r="I146" s="236"/>
      <c r="J146" s="236"/>
      <c r="K146" s="231"/>
      <c r="L146" s="231"/>
      <c r="M146" s="237"/>
      <c r="N146" s="238"/>
      <c r="O146" s="239"/>
      <c r="P146" s="239"/>
      <c r="Q146" s="239"/>
      <c r="R146" s="239"/>
      <c r="S146" s="239"/>
      <c r="T146" s="239"/>
      <c r="U146" s="239"/>
      <c r="V146" s="239"/>
      <c r="W146" s="239"/>
      <c r="X146" s="240"/>
      <c r="Y146" s="13"/>
      <c r="Z146" s="13"/>
      <c r="AA146" s="13"/>
      <c r="AB146" s="13"/>
      <c r="AC146" s="13"/>
      <c r="AD146" s="13"/>
      <c r="AE146" s="13"/>
      <c r="AT146" s="241" t="s">
        <v>153</v>
      </c>
      <c r="AU146" s="241" t="s">
        <v>84</v>
      </c>
      <c r="AV146" s="13" t="s">
        <v>84</v>
      </c>
      <c r="AW146" s="13" t="s">
        <v>5</v>
      </c>
      <c r="AX146" s="13" t="s">
        <v>82</v>
      </c>
      <c r="AY146" s="241" t="s">
        <v>142</v>
      </c>
    </row>
    <row r="147" s="2" customFormat="1" ht="44.25" customHeight="1">
      <c r="A147" s="41"/>
      <c r="B147" s="42"/>
      <c r="C147" s="211" t="s">
        <v>227</v>
      </c>
      <c r="D147" s="211" t="s">
        <v>144</v>
      </c>
      <c r="E147" s="212" t="s">
        <v>228</v>
      </c>
      <c r="F147" s="213" t="s">
        <v>229</v>
      </c>
      <c r="G147" s="214" t="s">
        <v>172</v>
      </c>
      <c r="H147" s="215">
        <v>1394</v>
      </c>
      <c r="I147" s="216"/>
      <c r="J147" s="216"/>
      <c r="K147" s="217">
        <f>ROUND(P147*H147,2)</f>
        <v>0</v>
      </c>
      <c r="L147" s="213" t="s">
        <v>148</v>
      </c>
      <c r="M147" s="47"/>
      <c r="N147" s="218" t="s">
        <v>20</v>
      </c>
      <c r="O147" s="219" t="s">
        <v>43</v>
      </c>
      <c r="P147" s="220">
        <f>I147+J147</f>
        <v>0</v>
      </c>
      <c r="Q147" s="220">
        <f>ROUND(I147*H147,2)</f>
        <v>0</v>
      </c>
      <c r="R147" s="220">
        <f>ROUND(J147*H147,2)</f>
        <v>0</v>
      </c>
      <c r="S147" s="87"/>
      <c r="T147" s="221">
        <f>S147*H147</f>
        <v>0</v>
      </c>
      <c r="U147" s="221">
        <v>0</v>
      </c>
      <c r="V147" s="221">
        <f>U147*H147</f>
        <v>0</v>
      </c>
      <c r="W147" s="221">
        <v>0</v>
      </c>
      <c r="X147" s="222">
        <f>W147*H147</f>
        <v>0</v>
      </c>
      <c r="Y147" s="41"/>
      <c r="Z147" s="41"/>
      <c r="AA147" s="41"/>
      <c r="AB147" s="41"/>
      <c r="AC147" s="41"/>
      <c r="AD147" s="41"/>
      <c r="AE147" s="41"/>
      <c r="AR147" s="223" t="s">
        <v>149</v>
      </c>
      <c r="AT147" s="223" t="s">
        <v>144</v>
      </c>
      <c r="AU147" s="223" t="s">
        <v>84</v>
      </c>
      <c r="AY147" s="20" t="s">
        <v>142</v>
      </c>
      <c r="BE147" s="224">
        <f>IF(O147="základní",K147,0)</f>
        <v>0</v>
      </c>
      <c r="BF147" s="224">
        <f>IF(O147="snížená",K147,0)</f>
        <v>0</v>
      </c>
      <c r="BG147" s="224">
        <f>IF(O147="zákl. přenesená",K147,0)</f>
        <v>0</v>
      </c>
      <c r="BH147" s="224">
        <f>IF(O147="sníž. přenesená",K147,0)</f>
        <v>0</v>
      </c>
      <c r="BI147" s="224">
        <f>IF(O147="nulová",K147,0)</f>
        <v>0</v>
      </c>
      <c r="BJ147" s="20" t="s">
        <v>82</v>
      </c>
      <c r="BK147" s="224">
        <f>ROUND(P147*H147,2)</f>
        <v>0</v>
      </c>
      <c r="BL147" s="20" t="s">
        <v>149</v>
      </c>
      <c r="BM147" s="223" t="s">
        <v>230</v>
      </c>
    </row>
    <row r="148" s="2" customFormat="1">
      <c r="A148" s="41"/>
      <c r="B148" s="42"/>
      <c r="C148" s="43"/>
      <c r="D148" s="225" t="s">
        <v>151</v>
      </c>
      <c r="E148" s="43"/>
      <c r="F148" s="226" t="s">
        <v>231</v>
      </c>
      <c r="G148" s="43"/>
      <c r="H148" s="43"/>
      <c r="I148" s="227"/>
      <c r="J148" s="227"/>
      <c r="K148" s="43"/>
      <c r="L148" s="43"/>
      <c r="M148" s="47"/>
      <c r="N148" s="228"/>
      <c r="O148" s="229"/>
      <c r="P148" s="87"/>
      <c r="Q148" s="87"/>
      <c r="R148" s="87"/>
      <c r="S148" s="87"/>
      <c r="T148" s="87"/>
      <c r="U148" s="87"/>
      <c r="V148" s="87"/>
      <c r="W148" s="87"/>
      <c r="X148" s="88"/>
      <c r="Y148" s="41"/>
      <c r="Z148" s="41"/>
      <c r="AA148" s="41"/>
      <c r="AB148" s="41"/>
      <c r="AC148" s="41"/>
      <c r="AD148" s="41"/>
      <c r="AE148" s="41"/>
      <c r="AT148" s="20" t="s">
        <v>151</v>
      </c>
      <c r="AU148" s="20" t="s">
        <v>84</v>
      </c>
    </row>
    <row r="149" s="13" customFormat="1">
      <c r="A149" s="13"/>
      <c r="B149" s="230"/>
      <c r="C149" s="231"/>
      <c r="D149" s="232" t="s">
        <v>153</v>
      </c>
      <c r="E149" s="233" t="s">
        <v>20</v>
      </c>
      <c r="F149" s="234" t="s">
        <v>232</v>
      </c>
      <c r="G149" s="231"/>
      <c r="H149" s="235">
        <v>1394</v>
      </c>
      <c r="I149" s="236"/>
      <c r="J149" s="236"/>
      <c r="K149" s="231"/>
      <c r="L149" s="231"/>
      <c r="M149" s="237"/>
      <c r="N149" s="238"/>
      <c r="O149" s="239"/>
      <c r="P149" s="239"/>
      <c r="Q149" s="239"/>
      <c r="R149" s="239"/>
      <c r="S149" s="239"/>
      <c r="T149" s="239"/>
      <c r="U149" s="239"/>
      <c r="V149" s="239"/>
      <c r="W149" s="239"/>
      <c r="X149" s="240"/>
      <c r="Y149" s="13"/>
      <c r="Z149" s="13"/>
      <c r="AA149" s="13"/>
      <c r="AB149" s="13"/>
      <c r="AC149" s="13"/>
      <c r="AD149" s="13"/>
      <c r="AE149" s="13"/>
      <c r="AT149" s="241" t="s">
        <v>153</v>
      </c>
      <c r="AU149" s="241" t="s">
        <v>84</v>
      </c>
      <c r="AV149" s="13" t="s">
        <v>84</v>
      </c>
      <c r="AW149" s="13" t="s">
        <v>5</v>
      </c>
      <c r="AX149" s="13" t="s">
        <v>74</v>
      </c>
      <c r="AY149" s="241" t="s">
        <v>142</v>
      </c>
    </row>
    <row r="150" s="15" customFormat="1">
      <c r="A150" s="15"/>
      <c r="B150" s="252"/>
      <c r="C150" s="253"/>
      <c r="D150" s="232" t="s">
        <v>153</v>
      </c>
      <c r="E150" s="254" t="s">
        <v>90</v>
      </c>
      <c r="F150" s="255" t="s">
        <v>180</v>
      </c>
      <c r="G150" s="253"/>
      <c r="H150" s="256">
        <v>1394</v>
      </c>
      <c r="I150" s="257"/>
      <c r="J150" s="257"/>
      <c r="K150" s="253"/>
      <c r="L150" s="253"/>
      <c r="M150" s="258"/>
      <c r="N150" s="259"/>
      <c r="O150" s="260"/>
      <c r="P150" s="260"/>
      <c r="Q150" s="260"/>
      <c r="R150" s="260"/>
      <c r="S150" s="260"/>
      <c r="T150" s="260"/>
      <c r="U150" s="260"/>
      <c r="V150" s="260"/>
      <c r="W150" s="260"/>
      <c r="X150" s="261"/>
      <c r="Y150" s="15"/>
      <c r="Z150" s="15"/>
      <c r="AA150" s="15"/>
      <c r="AB150" s="15"/>
      <c r="AC150" s="15"/>
      <c r="AD150" s="15"/>
      <c r="AE150" s="15"/>
      <c r="AT150" s="262" t="s">
        <v>153</v>
      </c>
      <c r="AU150" s="262" t="s">
        <v>84</v>
      </c>
      <c r="AV150" s="15" t="s">
        <v>149</v>
      </c>
      <c r="AW150" s="15" t="s">
        <v>5</v>
      </c>
      <c r="AX150" s="15" t="s">
        <v>82</v>
      </c>
      <c r="AY150" s="262" t="s">
        <v>142</v>
      </c>
    </row>
    <row r="151" s="2" customFormat="1" ht="24.15" customHeight="1">
      <c r="A151" s="41"/>
      <c r="B151" s="42"/>
      <c r="C151" s="274" t="s">
        <v>233</v>
      </c>
      <c r="D151" s="274" t="s">
        <v>234</v>
      </c>
      <c r="E151" s="275" t="s">
        <v>235</v>
      </c>
      <c r="F151" s="276" t="s">
        <v>236</v>
      </c>
      <c r="G151" s="277" t="s">
        <v>237</v>
      </c>
      <c r="H151" s="278">
        <v>189</v>
      </c>
      <c r="I151" s="279"/>
      <c r="J151" s="280"/>
      <c r="K151" s="281">
        <f>ROUND(P151*H151,2)</f>
        <v>0</v>
      </c>
      <c r="L151" s="276" t="s">
        <v>148</v>
      </c>
      <c r="M151" s="282"/>
      <c r="N151" s="283" t="s">
        <v>20</v>
      </c>
      <c r="O151" s="219" t="s">
        <v>43</v>
      </c>
      <c r="P151" s="220">
        <f>I151+J151</f>
        <v>0</v>
      </c>
      <c r="Q151" s="220">
        <f>ROUND(I151*H151,2)</f>
        <v>0</v>
      </c>
      <c r="R151" s="220">
        <f>ROUND(J151*H151,2)</f>
        <v>0</v>
      </c>
      <c r="S151" s="87"/>
      <c r="T151" s="221">
        <f>S151*H151</f>
        <v>0</v>
      </c>
      <c r="U151" s="221">
        <v>1</v>
      </c>
      <c r="V151" s="221">
        <f>U151*H151</f>
        <v>189</v>
      </c>
      <c r="W151" s="221">
        <v>0</v>
      </c>
      <c r="X151" s="222">
        <f>W151*H151</f>
        <v>0</v>
      </c>
      <c r="Y151" s="41"/>
      <c r="Z151" s="41"/>
      <c r="AA151" s="41"/>
      <c r="AB151" s="41"/>
      <c r="AC151" s="41"/>
      <c r="AD151" s="41"/>
      <c r="AE151" s="41"/>
      <c r="AR151" s="223" t="s">
        <v>199</v>
      </c>
      <c r="AT151" s="223" t="s">
        <v>234</v>
      </c>
      <c r="AU151" s="223" t="s">
        <v>84</v>
      </c>
      <c r="AY151" s="20" t="s">
        <v>142</v>
      </c>
      <c r="BE151" s="224">
        <f>IF(O151="základní",K151,0)</f>
        <v>0</v>
      </c>
      <c r="BF151" s="224">
        <f>IF(O151="snížená",K151,0)</f>
        <v>0</v>
      </c>
      <c r="BG151" s="224">
        <f>IF(O151="zákl. přenesená",K151,0)</f>
        <v>0</v>
      </c>
      <c r="BH151" s="224">
        <f>IF(O151="sníž. přenesená",K151,0)</f>
        <v>0</v>
      </c>
      <c r="BI151" s="224">
        <f>IF(O151="nulová",K151,0)</f>
        <v>0</v>
      </c>
      <c r="BJ151" s="20" t="s">
        <v>82</v>
      </c>
      <c r="BK151" s="224">
        <f>ROUND(P151*H151,2)</f>
        <v>0</v>
      </c>
      <c r="BL151" s="20" t="s">
        <v>149</v>
      </c>
      <c r="BM151" s="223" t="s">
        <v>238</v>
      </c>
    </row>
    <row r="152" s="13" customFormat="1">
      <c r="A152" s="13"/>
      <c r="B152" s="230"/>
      <c r="C152" s="231"/>
      <c r="D152" s="232" t="s">
        <v>153</v>
      </c>
      <c r="E152" s="233" t="s">
        <v>20</v>
      </c>
      <c r="F152" s="234" t="s">
        <v>239</v>
      </c>
      <c r="G152" s="231"/>
      <c r="H152" s="235">
        <v>189</v>
      </c>
      <c r="I152" s="236"/>
      <c r="J152" s="236"/>
      <c r="K152" s="231"/>
      <c r="L152" s="231"/>
      <c r="M152" s="237"/>
      <c r="N152" s="238"/>
      <c r="O152" s="239"/>
      <c r="P152" s="239"/>
      <c r="Q152" s="239"/>
      <c r="R152" s="239"/>
      <c r="S152" s="239"/>
      <c r="T152" s="239"/>
      <c r="U152" s="239"/>
      <c r="V152" s="239"/>
      <c r="W152" s="239"/>
      <c r="X152" s="240"/>
      <c r="Y152" s="13"/>
      <c r="Z152" s="13"/>
      <c r="AA152" s="13"/>
      <c r="AB152" s="13"/>
      <c r="AC152" s="13"/>
      <c r="AD152" s="13"/>
      <c r="AE152" s="13"/>
      <c r="AT152" s="241" t="s">
        <v>153</v>
      </c>
      <c r="AU152" s="241" t="s">
        <v>84</v>
      </c>
      <c r="AV152" s="13" t="s">
        <v>84</v>
      </c>
      <c r="AW152" s="13" t="s">
        <v>5</v>
      </c>
      <c r="AX152" s="13" t="s">
        <v>82</v>
      </c>
      <c r="AY152" s="241" t="s">
        <v>142</v>
      </c>
    </row>
    <row r="153" s="2" customFormat="1" ht="37.8" customHeight="1">
      <c r="A153" s="41"/>
      <c r="B153" s="42"/>
      <c r="C153" s="211" t="s">
        <v>240</v>
      </c>
      <c r="D153" s="211" t="s">
        <v>144</v>
      </c>
      <c r="E153" s="212" t="s">
        <v>241</v>
      </c>
      <c r="F153" s="213" t="s">
        <v>242</v>
      </c>
      <c r="G153" s="214" t="s">
        <v>172</v>
      </c>
      <c r="H153" s="215">
        <v>652.76300000000003</v>
      </c>
      <c r="I153" s="216"/>
      <c r="J153" s="216"/>
      <c r="K153" s="217">
        <f>ROUND(P153*H153,2)</f>
        <v>0</v>
      </c>
      <c r="L153" s="213" t="s">
        <v>148</v>
      </c>
      <c r="M153" s="47"/>
      <c r="N153" s="218" t="s">
        <v>20</v>
      </c>
      <c r="O153" s="219" t="s">
        <v>43</v>
      </c>
      <c r="P153" s="220">
        <f>I153+J153</f>
        <v>0</v>
      </c>
      <c r="Q153" s="220">
        <f>ROUND(I153*H153,2)</f>
        <v>0</v>
      </c>
      <c r="R153" s="220">
        <f>ROUND(J153*H153,2)</f>
        <v>0</v>
      </c>
      <c r="S153" s="87"/>
      <c r="T153" s="221">
        <f>S153*H153</f>
        <v>0</v>
      </c>
      <c r="U153" s="221">
        <v>0</v>
      </c>
      <c r="V153" s="221">
        <f>U153*H153</f>
        <v>0</v>
      </c>
      <c r="W153" s="221">
        <v>0</v>
      </c>
      <c r="X153" s="222">
        <f>W153*H153</f>
        <v>0</v>
      </c>
      <c r="Y153" s="41"/>
      <c r="Z153" s="41"/>
      <c r="AA153" s="41"/>
      <c r="AB153" s="41"/>
      <c r="AC153" s="41"/>
      <c r="AD153" s="41"/>
      <c r="AE153" s="41"/>
      <c r="AR153" s="223" t="s">
        <v>149</v>
      </c>
      <c r="AT153" s="223" t="s">
        <v>144</v>
      </c>
      <c r="AU153" s="223" t="s">
        <v>84</v>
      </c>
      <c r="AY153" s="20" t="s">
        <v>142</v>
      </c>
      <c r="BE153" s="224">
        <f>IF(O153="základní",K153,0)</f>
        <v>0</v>
      </c>
      <c r="BF153" s="224">
        <f>IF(O153="snížená",K153,0)</f>
        <v>0</v>
      </c>
      <c r="BG153" s="224">
        <f>IF(O153="zákl. přenesená",K153,0)</f>
        <v>0</v>
      </c>
      <c r="BH153" s="224">
        <f>IF(O153="sníž. přenesená",K153,0)</f>
        <v>0</v>
      </c>
      <c r="BI153" s="224">
        <f>IF(O153="nulová",K153,0)</f>
        <v>0</v>
      </c>
      <c r="BJ153" s="20" t="s">
        <v>82</v>
      </c>
      <c r="BK153" s="224">
        <f>ROUND(P153*H153,2)</f>
        <v>0</v>
      </c>
      <c r="BL153" s="20" t="s">
        <v>149</v>
      </c>
      <c r="BM153" s="223" t="s">
        <v>243</v>
      </c>
    </row>
    <row r="154" s="2" customFormat="1">
      <c r="A154" s="41"/>
      <c r="B154" s="42"/>
      <c r="C154" s="43"/>
      <c r="D154" s="225" t="s">
        <v>151</v>
      </c>
      <c r="E154" s="43"/>
      <c r="F154" s="226" t="s">
        <v>244</v>
      </c>
      <c r="G154" s="43"/>
      <c r="H154" s="43"/>
      <c r="I154" s="227"/>
      <c r="J154" s="227"/>
      <c r="K154" s="43"/>
      <c r="L154" s="43"/>
      <c r="M154" s="47"/>
      <c r="N154" s="228"/>
      <c r="O154" s="229"/>
      <c r="P154" s="87"/>
      <c r="Q154" s="87"/>
      <c r="R154" s="87"/>
      <c r="S154" s="87"/>
      <c r="T154" s="87"/>
      <c r="U154" s="87"/>
      <c r="V154" s="87"/>
      <c r="W154" s="87"/>
      <c r="X154" s="88"/>
      <c r="Y154" s="41"/>
      <c r="Z154" s="41"/>
      <c r="AA154" s="41"/>
      <c r="AB154" s="41"/>
      <c r="AC154" s="41"/>
      <c r="AD154" s="41"/>
      <c r="AE154" s="41"/>
      <c r="AT154" s="20" t="s">
        <v>151</v>
      </c>
      <c r="AU154" s="20" t="s">
        <v>84</v>
      </c>
    </row>
    <row r="155" s="13" customFormat="1">
      <c r="A155" s="13"/>
      <c r="B155" s="230"/>
      <c r="C155" s="231"/>
      <c r="D155" s="232" t="s">
        <v>153</v>
      </c>
      <c r="E155" s="233" t="s">
        <v>20</v>
      </c>
      <c r="F155" s="234" t="s">
        <v>245</v>
      </c>
      <c r="G155" s="231"/>
      <c r="H155" s="235">
        <v>652.76300000000003</v>
      </c>
      <c r="I155" s="236"/>
      <c r="J155" s="236"/>
      <c r="K155" s="231"/>
      <c r="L155" s="231"/>
      <c r="M155" s="237"/>
      <c r="N155" s="238"/>
      <c r="O155" s="239"/>
      <c r="P155" s="239"/>
      <c r="Q155" s="239"/>
      <c r="R155" s="239"/>
      <c r="S155" s="239"/>
      <c r="T155" s="239"/>
      <c r="U155" s="239"/>
      <c r="V155" s="239"/>
      <c r="W155" s="239"/>
      <c r="X155" s="240"/>
      <c r="Y155" s="13"/>
      <c r="Z155" s="13"/>
      <c r="AA155" s="13"/>
      <c r="AB155" s="13"/>
      <c r="AC155" s="13"/>
      <c r="AD155" s="13"/>
      <c r="AE155" s="13"/>
      <c r="AT155" s="241" t="s">
        <v>153</v>
      </c>
      <c r="AU155" s="241" t="s">
        <v>84</v>
      </c>
      <c r="AV155" s="13" t="s">
        <v>84</v>
      </c>
      <c r="AW155" s="13" t="s">
        <v>5</v>
      </c>
      <c r="AX155" s="13" t="s">
        <v>82</v>
      </c>
      <c r="AY155" s="241" t="s">
        <v>142</v>
      </c>
    </row>
    <row r="156" s="2" customFormat="1" ht="37.8" customHeight="1">
      <c r="A156" s="41"/>
      <c r="B156" s="42"/>
      <c r="C156" s="211" t="s">
        <v>246</v>
      </c>
      <c r="D156" s="211" t="s">
        <v>144</v>
      </c>
      <c r="E156" s="212" t="s">
        <v>247</v>
      </c>
      <c r="F156" s="213" t="s">
        <v>248</v>
      </c>
      <c r="G156" s="214" t="s">
        <v>172</v>
      </c>
      <c r="H156" s="215">
        <v>364.47500000000002</v>
      </c>
      <c r="I156" s="216"/>
      <c r="J156" s="216"/>
      <c r="K156" s="217">
        <f>ROUND(P156*H156,2)</f>
        <v>0</v>
      </c>
      <c r="L156" s="213" t="s">
        <v>148</v>
      </c>
      <c r="M156" s="47"/>
      <c r="N156" s="218" t="s">
        <v>20</v>
      </c>
      <c r="O156" s="219" t="s">
        <v>43</v>
      </c>
      <c r="P156" s="220">
        <f>I156+J156</f>
        <v>0</v>
      </c>
      <c r="Q156" s="220">
        <f>ROUND(I156*H156,2)</f>
        <v>0</v>
      </c>
      <c r="R156" s="220">
        <f>ROUND(J156*H156,2)</f>
        <v>0</v>
      </c>
      <c r="S156" s="87"/>
      <c r="T156" s="221">
        <f>S156*H156</f>
        <v>0</v>
      </c>
      <c r="U156" s="221">
        <v>0</v>
      </c>
      <c r="V156" s="221">
        <f>U156*H156</f>
        <v>0</v>
      </c>
      <c r="W156" s="221">
        <v>0</v>
      </c>
      <c r="X156" s="222">
        <f>W156*H156</f>
        <v>0</v>
      </c>
      <c r="Y156" s="41"/>
      <c r="Z156" s="41"/>
      <c r="AA156" s="41"/>
      <c r="AB156" s="41"/>
      <c r="AC156" s="41"/>
      <c r="AD156" s="41"/>
      <c r="AE156" s="41"/>
      <c r="AR156" s="223" t="s">
        <v>149</v>
      </c>
      <c r="AT156" s="223" t="s">
        <v>144</v>
      </c>
      <c r="AU156" s="223" t="s">
        <v>84</v>
      </c>
      <c r="AY156" s="20" t="s">
        <v>142</v>
      </c>
      <c r="BE156" s="224">
        <f>IF(O156="základní",K156,0)</f>
        <v>0</v>
      </c>
      <c r="BF156" s="224">
        <f>IF(O156="snížená",K156,0)</f>
        <v>0</v>
      </c>
      <c r="BG156" s="224">
        <f>IF(O156="zákl. přenesená",K156,0)</f>
        <v>0</v>
      </c>
      <c r="BH156" s="224">
        <f>IF(O156="sníž. přenesená",K156,0)</f>
        <v>0</v>
      </c>
      <c r="BI156" s="224">
        <f>IF(O156="nulová",K156,0)</f>
        <v>0</v>
      </c>
      <c r="BJ156" s="20" t="s">
        <v>82</v>
      </c>
      <c r="BK156" s="224">
        <f>ROUND(P156*H156,2)</f>
        <v>0</v>
      </c>
      <c r="BL156" s="20" t="s">
        <v>149</v>
      </c>
      <c r="BM156" s="223" t="s">
        <v>249</v>
      </c>
    </row>
    <row r="157" s="2" customFormat="1">
      <c r="A157" s="41"/>
      <c r="B157" s="42"/>
      <c r="C157" s="43"/>
      <c r="D157" s="225" t="s">
        <v>151</v>
      </c>
      <c r="E157" s="43"/>
      <c r="F157" s="226" t="s">
        <v>250</v>
      </c>
      <c r="G157" s="43"/>
      <c r="H157" s="43"/>
      <c r="I157" s="227"/>
      <c r="J157" s="227"/>
      <c r="K157" s="43"/>
      <c r="L157" s="43"/>
      <c r="M157" s="47"/>
      <c r="N157" s="228"/>
      <c r="O157" s="229"/>
      <c r="P157" s="87"/>
      <c r="Q157" s="87"/>
      <c r="R157" s="87"/>
      <c r="S157" s="87"/>
      <c r="T157" s="87"/>
      <c r="U157" s="87"/>
      <c r="V157" s="87"/>
      <c r="W157" s="87"/>
      <c r="X157" s="88"/>
      <c r="Y157" s="41"/>
      <c r="Z157" s="41"/>
      <c r="AA157" s="41"/>
      <c r="AB157" s="41"/>
      <c r="AC157" s="41"/>
      <c r="AD157" s="41"/>
      <c r="AE157" s="41"/>
      <c r="AT157" s="20" t="s">
        <v>151</v>
      </c>
      <c r="AU157" s="20" t="s">
        <v>84</v>
      </c>
    </row>
    <row r="158" s="13" customFormat="1">
      <c r="A158" s="13"/>
      <c r="B158" s="230"/>
      <c r="C158" s="231"/>
      <c r="D158" s="232" t="s">
        <v>153</v>
      </c>
      <c r="E158" s="233" t="s">
        <v>20</v>
      </c>
      <c r="F158" s="234" t="s">
        <v>106</v>
      </c>
      <c r="G158" s="231"/>
      <c r="H158" s="235">
        <v>364.47500000000002</v>
      </c>
      <c r="I158" s="236"/>
      <c r="J158" s="236"/>
      <c r="K158" s="231"/>
      <c r="L158" s="231"/>
      <c r="M158" s="237"/>
      <c r="N158" s="238"/>
      <c r="O158" s="239"/>
      <c r="P158" s="239"/>
      <c r="Q158" s="239"/>
      <c r="R158" s="239"/>
      <c r="S158" s="239"/>
      <c r="T158" s="239"/>
      <c r="U158" s="239"/>
      <c r="V158" s="239"/>
      <c r="W158" s="239"/>
      <c r="X158" s="240"/>
      <c r="Y158" s="13"/>
      <c r="Z158" s="13"/>
      <c r="AA158" s="13"/>
      <c r="AB158" s="13"/>
      <c r="AC158" s="13"/>
      <c r="AD158" s="13"/>
      <c r="AE158" s="13"/>
      <c r="AT158" s="241" t="s">
        <v>153</v>
      </c>
      <c r="AU158" s="241" t="s">
        <v>84</v>
      </c>
      <c r="AV158" s="13" t="s">
        <v>84</v>
      </c>
      <c r="AW158" s="13" t="s">
        <v>5</v>
      </c>
      <c r="AX158" s="13" t="s">
        <v>82</v>
      </c>
      <c r="AY158" s="241" t="s">
        <v>142</v>
      </c>
    </row>
    <row r="159" s="2" customFormat="1" ht="49.05" customHeight="1">
      <c r="A159" s="41"/>
      <c r="B159" s="42"/>
      <c r="C159" s="211" t="s">
        <v>251</v>
      </c>
      <c r="D159" s="211" t="s">
        <v>144</v>
      </c>
      <c r="E159" s="212" t="s">
        <v>252</v>
      </c>
      <c r="F159" s="213" t="s">
        <v>253</v>
      </c>
      <c r="G159" s="214" t="s">
        <v>147</v>
      </c>
      <c r="H159" s="215">
        <v>45</v>
      </c>
      <c r="I159" s="216"/>
      <c r="J159" s="216"/>
      <c r="K159" s="217">
        <f>ROUND(P159*H159,2)</f>
        <v>0</v>
      </c>
      <c r="L159" s="213" t="s">
        <v>148</v>
      </c>
      <c r="M159" s="47"/>
      <c r="N159" s="218" t="s">
        <v>20</v>
      </c>
      <c r="O159" s="219" t="s">
        <v>43</v>
      </c>
      <c r="P159" s="220">
        <f>I159+J159</f>
        <v>0</v>
      </c>
      <c r="Q159" s="220">
        <f>ROUND(I159*H159,2)</f>
        <v>0</v>
      </c>
      <c r="R159" s="220">
        <f>ROUND(J159*H159,2)</f>
        <v>0</v>
      </c>
      <c r="S159" s="87"/>
      <c r="T159" s="221">
        <f>S159*H159</f>
        <v>0</v>
      </c>
      <c r="U159" s="221">
        <v>0</v>
      </c>
      <c r="V159" s="221">
        <f>U159*H159</f>
        <v>0</v>
      </c>
      <c r="W159" s="221">
        <v>0</v>
      </c>
      <c r="X159" s="222">
        <f>W159*H159</f>
        <v>0</v>
      </c>
      <c r="Y159" s="41"/>
      <c r="Z159" s="41"/>
      <c r="AA159" s="41"/>
      <c r="AB159" s="41"/>
      <c r="AC159" s="41"/>
      <c r="AD159" s="41"/>
      <c r="AE159" s="41"/>
      <c r="AR159" s="223" t="s">
        <v>149</v>
      </c>
      <c r="AT159" s="223" t="s">
        <v>144</v>
      </c>
      <c r="AU159" s="223" t="s">
        <v>84</v>
      </c>
      <c r="AY159" s="20" t="s">
        <v>142</v>
      </c>
      <c r="BE159" s="224">
        <f>IF(O159="základní",K159,0)</f>
        <v>0</v>
      </c>
      <c r="BF159" s="224">
        <f>IF(O159="snížená",K159,0)</f>
        <v>0</v>
      </c>
      <c r="BG159" s="224">
        <f>IF(O159="zákl. přenesená",K159,0)</f>
        <v>0</v>
      </c>
      <c r="BH159" s="224">
        <f>IF(O159="sníž. přenesená",K159,0)</f>
        <v>0</v>
      </c>
      <c r="BI159" s="224">
        <f>IF(O159="nulová",K159,0)</f>
        <v>0</v>
      </c>
      <c r="BJ159" s="20" t="s">
        <v>82</v>
      </c>
      <c r="BK159" s="224">
        <f>ROUND(P159*H159,2)</f>
        <v>0</v>
      </c>
      <c r="BL159" s="20" t="s">
        <v>149</v>
      </c>
      <c r="BM159" s="223" t="s">
        <v>254</v>
      </c>
    </row>
    <row r="160" s="2" customFormat="1">
      <c r="A160" s="41"/>
      <c r="B160" s="42"/>
      <c r="C160" s="43"/>
      <c r="D160" s="225" t="s">
        <v>151</v>
      </c>
      <c r="E160" s="43"/>
      <c r="F160" s="226" t="s">
        <v>255</v>
      </c>
      <c r="G160" s="43"/>
      <c r="H160" s="43"/>
      <c r="I160" s="227"/>
      <c r="J160" s="227"/>
      <c r="K160" s="43"/>
      <c r="L160" s="43"/>
      <c r="M160" s="47"/>
      <c r="N160" s="228"/>
      <c r="O160" s="229"/>
      <c r="P160" s="87"/>
      <c r="Q160" s="87"/>
      <c r="R160" s="87"/>
      <c r="S160" s="87"/>
      <c r="T160" s="87"/>
      <c r="U160" s="87"/>
      <c r="V160" s="87"/>
      <c r="W160" s="87"/>
      <c r="X160" s="88"/>
      <c r="Y160" s="41"/>
      <c r="Z160" s="41"/>
      <c r="AA160" s="41"/>
      <c r="AB160" s="41"/>
      <c r="AC160" s="41"/>
      <c r="AD160" s="41"/>
      <c r="AE160" s="41"/>
      <c r="AT160" s="20" t="s">
        <v>151</v>
      </c>
      <c r="AU160" s="20" t="s">
        <v>84</v>
      </c>
    </row>
    <row r="161" s="13" customFormat="1">
      <c r="A161" s="13"/>
      <c r="B161" s="230"/>
      <c r="C161" s="231"/>
      <c r="D161" s="232" t="s">
        <v>153</v>
      </c>
      <c r="E161" s="233" t="s">
        <v>20</v>
      </c>
      <c r="F161" s="234" t="s">
        <v>97</v>
      </c>
      <c r="G161" s="231"/>
      <c r="H161" s="235">
        <v>45</v>
      </c>
      <c r="I161" s="236"/>
      <c r="J161" s="236"/>
      <c r="K161" s="231"/>
      <c r="L161" s="231"/>
      <c r="M161" s="237"/>
      <c r="N161" s="238"/>
      <c r="O161" s="239"/>
      <c r="P161" s="239"/>
      <c r="Q161" s="239"/>
      <c r="R161" s="239"/>
      <c r="S161" s="239"/>
      <c r="T161" s="239"/>
      <c r="U161" s="239"/>
      <c r="V161" s="239"/>
      <c r="W161" s="239"/>
      <c r="X161" s="240"/>
      <c r="Y161" s="13"/>
      <c r="Z161" s="13"/>
      <c r="AA161" s="13"/>
      <c r="AB161" s="13"/>
      <c r="AC161" s="13"/>
      <c r="AD161" s="13"/>
      <c r="AE161" s="13"/>
      <c r="AT161" s="241" t="s">
        <v>153</v>
      </c>
      <c r="AU161" s="241" t="s">
        <v>84</v>
      </c>
      <c r="AV161" s="13" t="s">
        <v>84</v>
      </c>
      <c r="AW161" s="13" t="s">
        <v>5</v>
      </c>
      <c r="AX161" s="13" t="s">
        <v>82</v>
      </c>
      <c r="AY161" s="241" t="s">
        <v>142</v>
      </c>
    </row>
    <row r="162" s="2" customFormat="1" ht="49.05" customHeight="1">
      <c r="A162" s="41"/>
      <c r="B162" s="42"/>
      <c r="C162" s="211" t="s">
        <v>256</v>
      </c>
      <c r="D162" s="211" t="s">
        <v>144</v>
      </c>
      <c r="E162" s="212" t="s">
        <v>257</v>
      </c>
      <c r="F162" s="213" t="s">
        <v>258</v>
      </c>
      <c r="G162" s="214" t="s">
        <v>147</v>
      </c>
      <c r="H162" s="215">
        <v>28</v>
      </c>
      <c r="I162" s="216"/>
      <c r="J162" s="216"/>
      <c r="K162" s="217">
        <f>ROUND(P162*H162,2)</f>
        <v>0</v>
      </c>
      <c r="L162" s="213" t="s">
        <v>148</v>
      </c>
      <c r="M162" s="47"/>
      <c r="N162" s="218" t="s">
        <v>20</v>
      </c>
      <c r="O162" s="219" t="s">
        <v>43</v>
      </c>
      <c r="P162" s="220">
        <f>I162+J162</f>
        <v>0</v>
      </c>
      <c r="Q162" s="220">
        <f>ROUND(I162*H162,2)</f>
        <v>0</v>
      </c>
      <c r="R162" s="220">
        <f>ROUND(J162*H162,2)</f>
        <v>0</v>
      </c>
      <c r="S162" s="87"/>
      <c r="T162" s="221">
        <f>S162*H162</f>
        <v>0</v>
      </c>
      <c r="U162" s="221">
        <v>0</v>
      </c>
      <c r="V162" s="221">
        <f>U162*H162</f>
        <v>0</v>
      </c>
      <c r="W162" s="221">
        <v>0</v>
      </c>
      <c r="X162" s="222">
        <f>W162*H162</f>
        <v>0</v>
      </c>
      <c r="Y162" s="41"/>
      <c r="Z162" s="41"/>
      <c r="AA162" s="41"/>
      <c r="AB162" s="41"/>
      <c r="AC162" s="41"/>
      <c r="AD162" s="41"/>
      <c r="AE162" s="41"/>
      <c r="AR162" s="223" t="s">
        <v>149</v>
      </c>
      <c r="AT162" s="223" t="s">
        <v>144</v>
      </c>
      <c r="AU162" s="223" t="s">
        <v>84</v>
      </c>
      <c r="AY162" s="20" t="s">
        <v>142</v>
      </c>
      <c r="BE162" s="224">
        <f>IF(O162="základní",K162,0)</f>
        <v>0</v>
      </c>
      <c r="BF162" s="224">
        <f>IF(O162="snížená",K162,0)</f>
        <v>0</v>
      </c>
      <c r="BG162" s="224">
        <f>IF(O162="zákl. přenesená",K162,0)</f>
        <v>0</v>
      </c>
      <c r="BH162" s="224">
        <f>IF(O162="sníž. přenesená",K162,0)</f>
        <v>0</v>
      </c>
      <c r="BI162" s="224">
        <f>IF(O162="nulová",K162,0)</f>
        <v>0</v>
      </c>
      <c r="BJ162" s="20" t="s">
        <v>82</v>
      </c>
      <c r="BK162" s="224">
        <f>ROUND(P162*H162,2)</f>
        <v>0</v>
      </c>
      <c r="BL162" s="20" t="s">
        <v>149</v>
      </c>
      <c r="BM162" s="223" t="s">
        <v>259</v>
      </c>
    </row>
    <row r="163" s="2" customFormat="1">
      <c r="A163" s="41"/>
      <c r="B163" s="42"/>
      <c r="C163" s="43"/>
      <c r="D163" s="225" t="s">
        <v>151</v>
      </c>
      <c r="E163" s="43"/>
      <c r="F163" s="226" t="s">
        <v>260</v>
      </c>
      <c r="G163" s="43"/>
      <c r="H163" s="43"/>
      <c r="I163" s="227"/>
      <c r="J163" s="227"/>
      <c r="K163" s="43"/>
      <c r="L163" s="43"/>
      <c r="M163" s="47"/>
      <c r="N163" s="228"/>
      <c r="O163" s="229"/>
      <c r="P163" s="87"/>
      <c r="Q163" s="87"/>
      <c r="R163" s="87"/>
      <c r="S163" s="87"/>
      <c r="T163" s="87"/>
      <c r="U163" s="87"/>
      <c r="V163" s="87"/>
      <c r="W163" s="87"/>
      <c r="X163" s="88"/>
      <c r="Y163" s="41"/>
      <c r="Z163" s="41"/>
      <c r="AA163" s="41"/>
      <c r="AB163" s="41"/>
      <c r="AC163" s="41"/>
      <c r="AD163" s="41"/>
      <c r="AE163" s="41"/>
      <c r="AT163" s="20" t="s">
        <v>151</v>
      </c>
      <c r="AU163" s="20" t="s">
        <v>84</v>
      </c>
    </row>
    <row r="164" s="13" customFormat="1">
      <c r="A164" s="13"/>
      <c r="B164" s="230"/>
      <c r="C164" s="231"/>
      <c r="D164" s="232" t="s">
        <v>153</v>
      </c>
      <c r="E164" s="233" t="s">
        <v>20</v>
      </c>
      <c r="F164" s="234" t="s">
        <v>99</v>
      </c>
      <c r="G164" s="231"/>
      <c r="H164" s="235">
        <v>28</v>
      </c>
      <c r="I164" s="236"/>
      <c r="J164" s="236"/>
      <c r="K164" s="231"/>
      <c r="L164" s="231"/>
      <c r="M164" s="237"/>
      <c r="N164" s="238"/>
      <c r="O164" s="239"/>
      <c r="P164" s="239"/>
      <c r="Q164" s="239"/>
      <c r="R164" s="239"/>
      <c r="S164" s="239"/>
      <c r="T164" s="239"/>
      <c r="U164" s="239"/>
      <c r="V164" s="239"/>
      <c r="W164" s="239"/>
      <c r="X164" s="240"/>
      <c r="Y164" s="13"/>
      <c r="Z164" s="13"/>
      <c r="AA164" s="13"/>
      <c r="AB164" s="13"/>
      <c r="AC164" s="13"/>
      <c r="AD164" s="13"/>
      <c r="AE164" s="13"/>
      <c r="AT164" s="241" t="s">
        <v>153</v>
      </c>
      <c r="AU164" s="241" t="s">
        <v>84</v>
      </c>
      <c r="AV164" s="13" t="s">
        <v>84</v>
      </c>
      <c r="AW164" s="13" t="s">
        <v>5</v>
      </c>
      <c r="AX164" s="13" t="s">
        <v>82</v>
      </c>
      <c r="AY164" s="241" t="s">
        <v>142</v>
      </c>
    </row>
    <row r="165" s="2" customFormat="1" ht="49.05" customHeight="1">
      <c r="A165" s="41"/>
      <c r="B165" s="42"/>
      <c r="C165" s="211" t="s">
        <v>261</v>
      </c>
      <c r="D165" s="211" t="s">
        <v>144</v>
      </c>
      <c r="E165" s="212" t="s">
        <v>262</v>
      </c>
      <c r="F165" s="213" t="s">
        <v>263</v>
      </c>
      <c r="G165" s="214" t="s">
        <v>147</v>
      </c>
      <c r="H165" s="215">
        <v>12</v>
      </c>
      <c r="I165" s="216"/>
      <c r="J165" s="216"/>
      <c r="K165" s="217">
        <f>ROUND(P165*H165,2)</f>
        <v>0</v>
      </c>
      <c r="L165" s="213" t="s">
        <v>148</v>
      </c>
      <c r="M165" s="47"/>
      <c r="N165" s="218" t="s">
        <v>20</v>
      </c>
      <c r="O165" s="219" t="s">
        <v>43</v>
      </c>
      <c r="P165" s="220">
        <f>I165+J165</f>
        <v>0</v>
      </c>
      <c r="Q165" s="220">
        <f>ROUND(I165*H165,2)</f>
        <v>0</v>
      </c>
      <c r="R165" s="220">
        <f>ROUND(J165*H165,2)</f>
        <v>0</v>
      </c>
      <c r="S165" s="87"/>
      <c r="T165" s="221">
        <f>S165*H165</f>
        <v>0</v>
      </c>
      <c r="U165" s="221">
        <v>0</v>
      </c>
      <c r="V165" s="221">
        <f>U165*H165</f>
        <v>0</v>
      </c>
      <c r="W165" s="221">
        <v>0</v>
      </c>
      <c r="X165" s="222">
        <f>W165*H165</f>
        <v>0</v>
      </c>
      <c r="Y165" s="41"/>
      <c r="Z165" s="41"/>
      <c r="AA165" s="41"/>
      <c r="AB165" s="41"/>
      <c r="AC165" s="41"/>
      <c r="AD165" s="41"/>
      <c r="AE165" s="41"/>
      <c r="AR165" s="223" t="s">
        <v>149</v>
      </c>
      <c r="AT165" s="223" t="s">
        <v>144</v>
      </c>
      <c r="AU165" s="223" t="s">
        <v>84</v>
      </c>
      <c r="AY165" s="20" t="s">
        <v>142</v>
      </c>
      <c r="BE165" s="224">
        <f>IF(O165="základní",K165,0)</f>
        <v>0</v>
      </c>
      <c r="BF165" s="224">
        <f>IF(O165="snížená",K165,0)</f>
        <v>0</v>
      </c>
      <c r="BG165" s="224">
        <f>IF(O165="zákl. přenesená",K165,0)</f>
        <v>0</v>
      </c>
      <c r="BH165" s="224">
        <f>IF(O165="sníž. přenesená",K165,0)</f>
        <v>0</v>
      </c>
      <c r="BI165" s="224">
        <f>IF(O165="nulová",K165,0)</f>
        <v>0</v>
      </c>
      <c r="BJ165" s="20" t="s">
        <v>82</v>
      </c>
      <c r="BK165" s="224">
        <f>ROUND(P165*H165,2)</f>
        <v>0</v>
      </c>
      <c r="BL165" s="20" t="s">
        <v>149</v>
      </c>
      <c r="BM165" s="223" t="s">
        <v>264</v>
      </c>
    </row>
    <row r="166" s="2" customFormat="1">
      <c r="A166" s="41"/>
      <c r="B166" s="42"/>
      <c r="C166" s="43"/>
      <c r="D166" s="225" t="s">
        <v>151</v>
      </c>
      <c r="E166" s="43"/>
      <c r="F166" s="226" t="s">
        <v>265</v>
      </c>
      <c r="G166" s="43"/>
      <c r="H166" s="43"/>
      <c r="I166" s="227"/>
      <c r="J166" s="227"/>
      <c r="K166" s="43"/>
      <c r="L166" s="43"/>
      <c r="M166" s="47"/>
      <c r="N166" s="228"/>
      <c r="O166" s="229"/>
      <c r="P166" s="87"/>
      <c r="Q166" s="87"/>
      <c r="R166" s="87"/>
      <c r="S166" s="87"/>
      <c r="T166" s="87"/>
      <c r="U166" s="87"/>
      <c r="V166" s="87"/>
      <c r="W166" s="87"/>
      <c r="X166" s="88"/>
      <c r="Y166" s="41"/>
      <c r="Z166" s="41"/>
      <c r="AA166" s="41"/>
      <c r="AB166" s="41"/>
      <c r="AC166" s="41"/>
      <c r="AD166" s="41"/>
      <c r="AE166" s="41"/>
      <c r="AT166" s="20" t="s">
        <v>151</v>
      </c>
      <c r="AU166" s="20" t="s">
        <v>84</v>
      </c>
    </row>
    <row r="167" s="13" customFormat="1">
      <c r="A167" s="13"/>
      <c r="B167" s="230"/>
      <c r="C167" s="231"/>
      <c r="D167" s="232" t="s">
        <v>153</v>
      </c>
      <c r="E167" s="233" t="s">
        <v>20</v>
      </c>
      <c r="F167" s="234" t="s">
        <v>102</v>
      </c>
      <c r="G167" s="231"/>
      <c r="H167" s="235">
        <v>12</v>
      </c>
      <c r="I167" s="236"/>
      <c r="J167" s="236"/>
      <c r="K167" s="231"/>
      <c r="L167" s="231"/>
      <c r="M167" s="237"/>
      <c r="N167" s="238"/>
      <c r="O167" s="239"/>
      <c r="P167" s="239"/>
      <c r="Q167" s="239"/>
      <c r="R167" s="239"/>
      <c r="S167" s="239"/>
      <c r="T167" s="239"/>
      <c r="U167" s="239"/>
      <c r="V167" s="239"/>
      <c r="W167" s="239"/>
      <c r="X167" s="240"/>
      <c r="Y167" s="13"/>
      <c r="Z167" s="13"/>
      <c r="AA167" s="13"/>
      <c r="AB167" s="13"/>
      <c r="AC167" s="13"/>
      <c r="AD167" s="13"/>
      <c r="AE167" s="13"/>
      <c r="AT167" s="241" t="s">
        <v>153</v>
      </c>
      <c r="AU167" s="241" t="s">
        <v>84</v>
      </c>
      <c r="AV167" s="13" t="s">
        <v>84</v>
      </c>
      <c r="AW167" s="13" t="s">
        <v>5</v>
      </c>
      <c r="AX167" s="13" t="s">
        <v>82</v>
      </c>
      <c r="AY167" s="241" t="s">
        <v>142</v>
      </c>
    </row>
    <row r="168" s="2" customFormat="1" ht="24.15" customHeight="1">
      <c r="A168" s="41"/>
      <c r="B168" s="42"/>
      <c r="C168" s="211" t="s">
        <v>266</v>
      </c>
      <c r="D168" s="211" t="s">
        <v>144</v>
      </c>
      <c r="E168" s="212" t="s">
        <v>267</v>
      </c>
      <c r="F168" s="213" t="s">
        <v>268</v>
      </c>
      <c r="G168" s="214" t="s">
        <v>165</v>
      </c>
      <c r="H168" s="215">
        <v>2908</v>
      </c>
      <c r="I168" s="216"/>
      <c r="J168" s="216"/>
      <c r="K168" s="217">
        <f>ROUND(P168*H168,2)</f>
        <v>0</v>
      </c>
      <c r="L168" s="213" t="s">
        <v>148</v>
      </c>
      <c r="M168" s="47"/>
      <c r="N168" s="218" t="s">
        <v>20</v>
      </c>
      <c r="O168" s="219" t="s">
        <v>43</v>
      </c>
      <c r="P168" s="220">
        <f>I168+J168</f>
        <v>0</v>
      </c>
      <c r="Q168" s="220">
        <f>ROUND(I168*H168,2)</f>
        <v>0</v>
      </c>
      <c r="R168" s="220">
        <f>ROUND(J168*H168,2)</f>
        <v>0</v>
      </c>
      <c r="S168" s="87"/>
      <c r="T168" s="221">
        <f>S168*H168</f>
        <v>0</v>
      </c>
      <c r="U168" s="221">
        <v>0</v>
      </c>
      <c r="V168" s="221">
        <f>U168*H168</f>
        <v>0</v>
      </c>
      <c r="W168" s="221">
        <v>0</v>
      </c>
      <c r="X168" s="222">
        <f>W168*H168</f>
        <v>0</v>
      </c>
      <c r="Y168" s="41"/>
      <c r="Z168" s="41"/>
      <c r="AA168" s="41"/>
      <c r="AB168" s="41"/>
      <c r="AC168" s="41"/>
      <c r="AD168" s="41"/>
      <c r="AE168" s="41"/>
      <c r="AR168" s="223" t="s">
        <v>149</v>
      </c>
      <c r="AT168" s="223" t="s">
        <v>144</v>
      </c>
      <c r="AU168" s="223" t="s">
        <v>84</v>
      </c>
      <c r="AY168" s="20" t="s">
        <v>142</v>
      </c>
      <c r="BE168" s="224">
        <f>IF(O168="základní",K168,0)</f>
        <v>0</v>
      </c>
      <c r="BF168" s="224">
        <f>IF(O168="snížená",K168,0)</f>
        <v>0</v>
      </c>
      <c r="BG168" s="224">
        <f>IF(O168="zákl. přenesená",K168,0)</f>
        <v>0</v>
      </c>
      <c r="BH168" s="224">
        <f>IF(O168="sníž. přenesená",K168,0)</f>
        <v>0</v>
      </c>
      <c r="BI168" s="224">
        <f>IF(O168="nulová",K168,0)</f>
        <v>0</v>
      </c>
      <c r="BJ168" s="20" t="s">
        <v>82</v>
      </c>
      <c r="BK168" s="224">
        <f>ROUND(P168*H168,2)</f>
        <v>0</v>
      </c>
      <c r="BL168" s="20" t="s">
        <v>149</v>
      </c>
      <c r="BM168" s="223" t="s">
        <v>269</v>
      </c>
    </row>
    <row r="169" s="2" customFormat="1">
      <c r="A169" s="41"/>
      <c r="B169" s="42"/>
      <c r="C169" s="43"/>
      <c r="D169" s="225" t="s">
        <v>151</v>
      </c>
      <c r="E169" s="43"/>
      <c r="F169" s="226" t="s">
        <v>270</v>
      </c>
      <c r="G169" s="43"/>
      <c r="H169" s="43"/>
      <c r="I169" s="227"/>
      <c r="J169" s="227"/>
      <c r="K169" s="43"/>
      <c r="L169" s="43"/>
      <c r="M169" s="47"/>
      <c r="N169" s="228"/>
      <c r="O169" s="229"/>
      <c r="P169" s="87"/>
      <c r="Q169" s="87"/>
      <c r="R169" s="87"/>
      <c r="S169" s="87"/>
      <c r="T169" s="87"/>
      <c r="U169" s="87"/>
      <c r="V169" s="87"/>
      <c r="W169" s="87"/>
      <c r="X169" s="88"/>
      <c r="Y169" s="41"/>
      <c r="Z169" s="41"/>
      <c r="AA169" s="41"/>
      <c r="AB169" s="41"/>
      <c r="AC169" s="41"/>
      <c r="AD169" s="41"/>
      <c r="AE169" s="41"/>
      <c r="AT169" s="20" t="s">
        <v>151</v>
      </c>
      <c r="AU169" s="20" t="s">
        <v>84</v>
      </c>
    </row>
    <row r="170" s="13" customFormat="1">
      <c r="A170" s="13"/>
      <c r="B170" s="230"/>
      <c r="C170" s="231"/>
      <c r="D170" s="232" t="s">
        <v>153</v>
      </c>
      <c r="E170" s="233" t="s">
        <v>20</v>
      </c>
      <c r="F170" s="234" t="s">
        <v>271</v>
      </c>
      <c r="G170" s="231"/>
      <c r="H170" s="235">
        <v>2908</v>
      </c>
      <c r="I170" s="236"/>
      <c r="J170" s="236"/>
      <c r="K170" s="231"/>
      <c r="L170" s="231"/>
      <c r="M170" s="237"/>
      <c r="N170" s="238"/>
      <c r="O170" s="239"/>
      <c r="P170" s="239"/>
      <c r="Q170" s="239"/>
      <c r="R170" s="239"/>
      <c r="S170" s="239"/>
      <c r="T170" s="239"/>
      <c r="U170" s="239"/>
      <c r="V170" s="239"/>
      <c r="W170" s="239"/>
      <c r="X170" s="240"/>
      <c r="Y170" s="13"/>
      <c r="Z170" s="13"/>
      <c r="AA170" s="13"/>
      <c r="AB170" s="13"/>
      <c r="AC170" s="13"/>
      <c r="AD170" s="13"/>
      <c r="AE170" s="13"/>
      <c r="AT170" s="241" t="s">
        <v>153</v>
      </c>
      <c r="AU170" s="241" t="s">
        <v>84</v>
      </c>
      <c r="AV170" s="13" t="s">
        <v>84</v>
      </c>
      <c r="AW170" s="13" t="s">
        <v>5</v>
      </c>
      <c r="AX170" s="13" t="s">
        <v>82</v>
      </c>
      <c r="AY170" s="241" t="s">
        <v>142</v>
      </c>
    </row>
    <row r="171" s="2" customFormat="1" ht="49.05" customHeight="1">
      <c r="A171" s="41"/>
      <c r="B171" s="42"/>
      <c r="C171" s="211" t="s">
        <v>8</v>
      </c>
      <c r="D171" s="211" t="s">
        <v>144</v>
      </c>
      <c r="E171" s="212" t="s">
        <v>272</v>
      </c>
      <c r="F171" s="213" t="s">
        <v>273</v>
      </c>
      <c r="G171" s="214" t="s">
        <v>165</v>
      </c>
      <c r="H171" s="215">
        <v>938</v>
      </c>
      <c r="I171" s="216"/>
      <c r="J171" s="216"/>
      <c r="K171" s="217">
        <f>ROUND(P171*H171,2)</f>
        <v>0</v>
      </c>
      <c r="L171" s="213" t="s">
        <v>148</v>
      </c>
      <c r="M171" s="47"/>
      <c r="N171" s="218" t="s">
        <v>20</v>
      </c>
      <c r="O171" s="219" t="s">
        <v>43</v>
      </c>
      <c r="P171" s="220">
        <f>I171+J171</f>
        <v>0</v>
      </c>
      <c r="Q171" s="220">
        <f>ROUND(I171*H171,2)</f>
        <v>0</v>
      </c>
      <c r="R171" s="220">
        <f>ROUND(J171*H171,2)</f>
        <v>0</v>
      </c>
      <c r="S171" s="87"/>
      <c r="T171" s="221">
        <f>S171*H171</f>
        <v>0</v>
      </c>
      <c r="U171" s="221">
        <v>0</v>
      </c>
      <c r="V171" s="221">
        <f>U171*H171</f>
        <v>0</v>
      </c>
      <c r="W171" s="221">
        <v>0</v>
      </c>
      <c r="X171" s="222">
        <f>W171*H171</f>
        <v>0</v>
      </c>
      <c r="Y171" s="41"/>
      <c r="Z171" s="41"/>
      <c r="AA171" s="41"/>
      <c r="AB171" s="41"/>
      <c r="AC171" s="41"/>
      <c r="AD171" s="41"/>
      <c r="AE171" s="41"/>
      <c r="AR171" s="223" t="s">
        <v>149</v>
      </c>
      <c r="AT171" s="223" t="s">
        <v>144</v>
      </c>
      <c r="AU171" s="223" t="s">
        <v>84</v>
      </c>
      <c r="AY171" s="20" t="s">
        <v>142</v>
      </c>
      <c r="BE171" s="224">
        <f>IF(O171="základní",K171,0)</f>
        <v>0</v>
      </c>
      <c r="BF171" s="224">
        <f>IF(O171="snížená",K171,0)</f>
        <v>0</v>
      </c>
      <c r="BG171" s="224">
        <f>IF(O171="zákl. přenesená",K171,0)</f>
        <v>0</v>
      </c>
      <c r="BH171" s="224">
        <f>IF(O171="sníž. přenesená",K171,0)</f>
        <v>0</v>
      </c>
      <c r="BI171" s="224">
        <f>IF(O171="nulová",K171,0)</f>
        <v>0</v>
      </c>
      <c r="BJ171" s="20" t="s">
        <v>82</v>
      </c>
      <c r="BK171" s="224">
        <f>ROUND(P171*H171,2)</f>
        <v>0</v>
      </c>
      <c r="BL171" s="20" t="s">
        <v>149</v>
      </c>
      <c r="BM171" s="223" t="s">
        <v>274</v>
      </c>
    </row>
    <row r="172" s="2" customFormat="1">
      <c r="A172" s="41"/>
      <c r="B172" s="42"/>
      <c r="C172" s="43"/>
      <c r="D172" s="225" t="s">
        <v>151</v>
      </c>
      <c r="E172" s="43"/>
      <c r="F172" s="226" t="s">
        <v>275</v>
      </c>
      <c r="G172" s="43"/>
      <c r="H172" s="43"/>
      <c r="I172" s="227"/>
      <c r="J172" s="227"/>
      <c r="K172" s="43"/>
      <c r="L172" s="43"/>
      <c r="M172" s="47"/>
      <c r="N172" s="228"/>
      <c r="O172" s="229"/>
      <c r="P172" s="87"/>
      <c r="Q172" s="87"/>
      <c r="R172" s="87"/>
      <c r="S172" s="87"/>
      <c r="T172" s="87"/>
      <c r="U172" s="87"/>
      <c r="V172" s="87"/>
      <c r="W172" s="87"/>
      <c r="X172" s="88"/>
      <c r="Y172" s="41"/>
      <c r="Z172" s="41"/>
      <c r="AA172" s="41"/>
      <c r="AB172" s="41"/>
      <c r="AC172" s="41"/>
      <c r="AD172" s="41"/>
      <c r="AE172" s="41"/>
      <c r="AT172" s="20" t="s">
        <v>151</v>
      </c>
      <c r="AU172" s="20" t="s">
        <v>84</v>
      </c>
    </row>
    <row r="173" s="13" customFormat="1">
      <c r="A173" s="13"/>
      <c r="B173" s="230"/>
      <c r="C173" s="231"/>
      <c r="D173" s="232" t="s">
        <v>153</v>
      </c>
      <c r="E173" s="233" t="s">
        <v>20</v>
      </c>
      <c r="F173" s="234" t="s">
        <v>276</v>
      </c>
      <c r="G173" s="231"/>
      <c r="H173" s="235">
        <v>938</v>
      </c>
      <c r="I173" s="236"/>
      <c r="J173" s="236"/>
      <c r="K173" s="231"/>
      <c r="L173" s="231"/>
      <c r="M173" s="237"/>
      <c r="N173" s="238"/>
      <c r="O173" s="239"/>
      <c r="P173" s="239"/>
      <c r="Q173" s="239"/>
      <c r="R173" s="239"/>
      <c r="S173" s="239"/>
      <c r="T173" s="239"/>
      <c r="U173" s="239"/>
      <c r="V173" s="239"/>
      <c r="W173" s="239"/>
      <c r="X173" s="240"/>
      <c r="Y173" s="13"/>
      <c r="Z173" s="13"/>
      <c r="AA173" s="13"/>
      <c r="AB173" s="13"/>
      <c r="AC173" s="13"/>
      <c r="AD173" s="13"/>
      <c r="AE173" s="13"/>
      <c r="AT173" s="241" t="s">
        <v>153</v>
      </c>
      <c r="AU173" s="241" t="s">
        <v>84</v>
      </c>
      <c r="AV173" s="13" t="s">
        <v>84</v>
      </c>
      <c r="AW173" s="13" t="s">
        <v>5</v>
      </c>
      <c r="AX173" s="13" t="s">
        <v>82</v>
      </c>
      <c r="AY173" s="241" t="s">
        <v>142</v>
      </c>
    </row>
    <row r="174" s="2" customFormat="1" ht="37.8" customHeight="1">
      <c r="A174" s="41"/>
      <c r="B174" s="42"/>
      <c r="C174" s="211" t="s">
        <v>277</v>
      </c>
      <c r="D174" s="211" t="s">
        <v>144</v>
      </c>
      <c r="E174" s="212" t="s">
        <v>278</v>
      </c>
      <c r="F174" s="213" t="s">
        <v>279</v>
      </c>
      <c r="G174" s="214" t="s">
        <v>165</v>
      </c>
      <c r="H174" s="215">
        <v>996</v>
      </c>
      <c r="I174" s="216"/>
      <c r="J174" s="216"/>
      <c r="K174" s="217">
        <f>ROUND(P174*H174,2)</f>
        <v>0</v>
      </c>
      <c r="L174" s="213" t="s">
        <v>148</v>
      </c>
      <c r="M174" s="47"/>
      <c r="N174" s="218" t="s">
        <v>20</v>
      </c>
      <c r="O174" s="219" t="s">
        <v>43</v>
      </c>
      <c r="P174" s="220">
        <f>I174+J174</f>
        <v>0</v>
      </c>
      <c r="Q174" s="220">
        <f>ROUND(I174*H174,2)</f>
        <v>0</v>
      </c>
      <c r="R174" s="220">
        <f>ROUND(J174*H174,2)</f>
        <v>0</v>
      </c>
      <c r="S174" s="87"/>
      <c r="T174" s="221">
        <f>S174*H174</f>
        <v>0</v>
      </c>
      <c r="U174" s="221">
        <v>0</v>
      </c>
      <c r="V174" s="221">
        <f>U174*H174</f>
        <v>0</v>
      </c>
      <c r="W174" s="221">
        <v>0</v>
      </c>
      <c r="X174" s="222">
        <f>W174*H174</f>
        <v>0</v>
      </c>
      <c r="Y174" s="41"/>
      <c r="Z174" s="41"/>
      <c r="AA174" s="41"/>
      <c r="AB174" s="41"/>
      <c r="AC174" s="41"/>
      <c r="AD174" s="41"/>
      <c r="AE174" s="41"/>
      <c r="AR174" s="223" t="s">
        <v>149</v>
      </c>
      <c r="AT174" s="223" t="s">
        <v>144</v>
      </c>
      <c r="AU174" s="223" t="s">
        <v>84</v>
      </c>
      <c r="AY174" s="20" t="s">
        <v>142</v>
      </c>
      <c r="BE174" s="224">
        <f>IF(O174="základní",K174,0)</f>
        <v>0</v>
      </c>
      <c r="BF174" s="224">
        <f>IF(O174="snížená",K174,0)</f>
        <v>0</v>
      </c>
      <c r="BG174" s="224">
        <f>IF(O174="zákl. přenesená",K174,0)</f>
        <v>0</v>
      </c>
      <c r="BH174" s="224">
        <f>IF(O174="sníž. přenesená",K174,0)</f>
        <v>0</v>
      </c>
      <c r="BI174" s="224">
        <f>IF(O174="nulová",K174,0)</f>
        <v>0</v>
      </c>
      <c r="BJ174" s="20" t="s">
        <v>82</v>
      </c>
      <c r="BK174" s="224">
        <f>ROUND(P174*H174,2)</f>
        <v>0</v>
      </c>
      <c r="BL174" s="20" t="s">
        <v>149</v>
      </c>
      <c r="BM174" s="223" t="s">
        <v>280</v>
      </c>
    </row>
    <row r="175" s="2" customFormat="1">
      <c r="A175" s="41"/>
      <c r="B175" s="42"/>
      <c r="C175" s="43"/>
      <c r="D175" s="225" t="s">
        <v>151</v>
      </c>
      <c r="E175" s="43"/>
      <c r="F175" s="226" t="s">
        <v>281</v>
      </c>
      <c r="G175" s="43"/>
      <c r="H175" s="43"/>
      <c r="I175" s="227"/>
      <c r="J175" s="227"/>
      <c r="K175" s="43"/>
      <c r="L175" s="43"/>
      <c r="M175" s="47"/>
      <c r="N175" s="228"/>
      <c r="O175" s="229"/>
      <c r="P175" s="87"/>
      <c r="Q175" s="87"/>
      <c r="R175" s="87"/>
      <c r="S175" s="87"/>
      <c r="T175" s="87"/>
      <c r="U175" s="87"/>
      <c r="V175" s="87"/>
      <c r="W175" s="87"/>
      <c r="X175" s="88"/>
      <c r="Y175" s="41"/>
      <c r="Z175" s="41"/>
      <c r="AA175" s="41"/>
      <c r="AB175" s="41"/>
      <c r="AC175" s="41"/>
      <c r="AD175" s="41"/>
      <c r="AE175" s="41"/>
      <c r="AT175" s="20" t="s">
        <v>151</v>
      </c>
      <c r="AU175" s="20" t="s">
        <v>84</v>
      </c>
    </row>
    <row r="176" s="13" customFormat="1">
      <c r="A176" s="13"/>
      <c r="B176" s="230"/>
      <c r="C176" s="231"/>
      <c r="D176" s="232" t="s">
        <v>153</v>
      </c>
      <c r="E176" s="233" t="s">
        <v>20</v>
      </c>
      <c r="F176" s="234" t="s">
        <v>282</v>
      </c>
      <c r="G176" s="231"/>
      <c r="H176" s="235">
        <v>996</v>
      </c>
      <c r="I176" s="236"/>
      <c r="J176" s="236"/>
      <c r="K176" s="231"/>
      <c r="L176" s="231"/>
      <c r="M176" s="237"/>
      <c r="N176" s="238"/>
      <c r="O176" s="239"/>
      <c r="P176" s="239"/>
      <c r="Q176" s="239"/>
      <c r="R176" s="239"/>
      <c r="S176" s="239"/>
      <c r="T176" s="239"/>
      <c r="U176" s="239"/>
      <c r="V176" s="239"/>
      <c r="W176" s="239"/>
      <c r="X176" s="240"/>
      <c r="Y176" s="13"/>
      <c r="Z176" s="13"/>
      <c r="AA176" s="13"/>
      <c r="AB176" s="13"/>
      <c r="AC176" s="13"/>
      <c r="AD176" s="13"/>
      <c r="AE176" s="13"/>
      <c r="AT176" s="241" t="s">
        <v>153</v>
      </c>
      <c r="AU176" s="241" t="s">
        <v>84</v>
      </c>
      <c r="AV176" s="13" t="s">
        <v>84</v>
      </c>
      <c r="AW176" s="13" t="s">
        <v>5</v>
      </c>
      <c r="AX176" s="13" t="s">
        <v>82</v>
      </c>
      <c r="AY176" s="241" t="s">
        <v>142</v>
      </c>
    </row>
    <row r="177" s="2" customFormat="1" ht="24.15" customHeight="1">
      <c r="A177" s="41"/>
      <c r="B177" s="42"/>
      <c r="C177" s="211" t="s">
        <v>283</v>
      </c>
      <c r="D177" s="211" t="s">
        <v>144</v>
      </c>
      <c r="E177" s="212" t="s">
        <v>284</v>
      </c>
      <c r="F177" s="213" t="s">
        <v>285</v>
      </c>
      <c r="G177" s="214" t="s">
        <v>147</v>
      </c>
      <c r="H177" s="215">
        <v>85</v>
      </c>
      <c r="I177" s="216"/>
      <c r="J177" s="216"/>
      <c r="K177" s="217">
        <f>ROUND(P177*H177,2)</f>
        <v>0</v>
      </c>
      <c r="L177" s="213" t="s">
        <v>20</v>
      </c>
      <c r="M177" s="47"/>
      <c r="N177" s="218" t="s">
        <v>20</v>
      </c>
      <c r="O177" s="219" t="s">
        <v>43</v>
      </c>
      <c r="P177" s="220">
        <f>I177+J177</f>
        <v>0</v>
      </c>
      <c r="Q177" s="220">
        <f>ROUND(I177*H177,2)</f>
        <v>0</v>
      </c>
      <c r="R177" s="220">
        <f>ROUND(J177*H177,2)</f>
        <v>0</v>
      </c>
      <c r="S177" s="87"/>
      <c r="T177" s="221">
        <f>S177*H177</f>
        <v>0</v>
      </c>
      <c r="U177" s="221">
        <v>0.00017000000000000001</v>
      </c>
      <c r="V177" s="221">
        <f>U177*H177</f>
        <v>0.014450000000000001</v>
      </c>
      <c r="W177" s="221">
        <v>0</v>
      </c>
      <c r="X177" s="222">
        <f>W177*H177</f>
        <v>0</v>
      </c>
      <c r="Y177" s="41"/>
      <c r="Z177" s="41"/>
      <c r="AA177" s="41"/>
      <c r="AB177" s="41"/>
      <c r="AC177" s="41"/>
      <c r="AD177" s="41"/>
      <c r="AE177" s="41"/>
      <c r="AR177" s="223" t="s">
        <v>149</v>
      </c>
      <c r="AT177" s="223" t="s">
        <v>144</v>
      </c>
      <c r="AU177" s="223" t="s">
        <v>84</v>
      </c>
      <c r="AY177" s="20" t="s">
        <v>142</v>
      </c>
      <c r="BE177" s="224">
        <f>IF(O177="základní",K177,0)</f>
        <v>0</v>
      </c>
      <c r="BF177" s="224">
        <f>IF(O177="snížená",K177,0)</f>
        <v>0</v>
      </c>
      <c r="BG177" s="224">
        <f>IF(O177="zákl. přenesená",K177,0)</f>
        <v>0</v>
      </c>
      <c r="BH177" s="224">
        <f>IF(O177="sníž. přenesená",K177,0)</f>
        <v>0</v>
      </c>
      <c r="BI177" s="224">
        <f>IF(O177="nulová",K177,0)</f>
        <v>0</v>
      </c>
      <c r="BJ177" s="20" t="s">
        <v>82</v>
      </c>
      <c r="BK177" s="224">
        <f>ROUND(P177*H177,2)</f>
        <v>0</v>
      </c>
      <c r="BL177" s="20" t="s">
        <v>149</v>
      </c>
      <c r="BM177" s="223" t="s">
        <v>286</v>
      </c>
    </row>
    <row r="178" s="2" customFormat="1">
      <c r="A178" s="41"/>
      <c r="B178" s="42"/>
      <c r="C178" s="43"/>
      <c r="D178" s="232" t="s">
        <v>287</v>
      </c>
      <c r="E178" s="43"/>
      <c r="F178" s="284" t="s">
        <v>288</v>
      </c>
      <c r="G178" s="43"/>
      <c r="H178" s="43"/>
      <c r="I178" s="227"/>
      <c r="J178" s="227"/>
      <c r="K178" s="43"/>
      <c r="L178" s="43"/>
      <c r="M178" s="47"/>
      <c r="N178" s="228"/>
      <c r="O178" s="229"/>
      <c r="P178" s="87"/>
      <c r="Q178" s="87"/>
      <c r="R178" s="87"/>
      <c r="S178" s="87"/>
      <c r="T178" s="87"/>
      <c r="U178" s="87"/>
      <c r="V178" s="87"/>
      <c r="W178" s="87"/>
      <c r="X178" s="88"/>
      <c r="Y178" s="41"/>
      <c r="Z178" s="41"/>
      <c r="AA178" s="41"/>
      <c r="AB178" s="41"/>
      <c r="AC178" s="41"/>
      <c r="AD178" s="41"/>
      <c r="AE178" s="41"/>
      <c r="AT178" s="20" t="s">
        <v>287</v>
      </c>
      <c r="AU178" s="20" t="s">
        <v>84</v>
      </c>
    </row>
    <row r="179" s="13" customFormat="1">
      <c r="A179" s="13"/>
      <c r="B179" s="230"/>
      <c r="C179" s="231"/>
      <c r="D179" s="232" t="s">
        <v>153</v>
      </c>
      <c r="E179" s="233" t="s">
        <v>20</v>
      </c>
      <c r="F179" s="234" t="s">
        <v>289</v>
      </c>
      <c r="G179" s="231"/>
      <c r="H179" s="235">
        <v>45</v>
      </c>
      <c r="I179" s="236"/>
      <c r="J179" s="236"/>
      <c r="K179" s="231"/>
      <c r="L179" s="231"/>
      <c r="M179" s="237"/>
      <c r="N179" s="238"/>
      <c r="O179" s="239"/>
      <c r="P179" s="239"/>
      <c r="Q179" s="239"/>
      <c r="R179" s="239"/>
      <c r="S179" s="239"/>
      <c r="T179" s="239"/>
      <c r="U179" s="239"/>
      <c r="V179" s="239"/>
      <c r="W179" s="239"/>
      <c r="X179" s="240"/>
      <c r="Y179" s="13"/>
      <c r="Z179" s="13"/>
      <c r="AA179" s="13"/>
      <c r="AB179" s="13"/>
      <c r="AC179" s="13"/>
      <c r="AD179" s="13"/>
      <c r="AE179" s="13"/>
      <c r="AT179" s="241" t="s">
        <v>153</v>
      </c>
      <c r="AU179" s="241" t="s">
        <v>84</v>
      </c>
      <c r="AV179" s="13" t="s">
        <v>84</v>
      </c>
      <c r="AW179" s="13" t="s">
        <v>5</v>
      </c>
      <c r="AX179" s="13" t="s">
        <v>74</v>
      </c>
      <c r="AY179" s="241" t="s">
        <v>142</v>
      </c>
    </row>
    <row r="180" s="13" customFormat="1">
      <c r="A180" s="13"/>
      <c r="B180" s="230"/>
      <c r="C180" s="231"/>
      <c r="D180" s="232" t="s">
        <v>153</v>
      </c>
      <c r="E180" s="233" t="s">
        <v>20</v>
      </c>
      <c r="F180" s="234" t="s">
        <v>290</v>
      </c>
      <c r="G180" s="231"/>
      <c r="H180" s="235">
        <v>28</v>
      </c>
      <c r="I180" s="236"/>
      <c r="J180" s="236"/>
      <c r="K180" s="231"/>
      <c r="L180" s="231"/>
      <c r="M180" s="237"/>
      <c r="N180" s="238"/>
      <c r="O180" s="239"/>
      <c r="P180" s="239"/>
      <c r="Q180" s="239"/>
      <c r="R180" s="239"/>
      <c r="S180" s="239"/>
      <c r="T180" s="239"/>
      <c r="U180" s="239"/>
      <c r="V180" s="239"/>
      <c r="W180" s="239"/>
      <c r="X180" s="240"/>
      <c r="Y180" s="13"/>
      <c r="Z180" s="13"/>
      <c r="AA180" s="13"/>
      <c r="AB180" s="13"/>
      <c r="AC180" s="13"/>
      <c r="AD180" s="13"/>
      <c r="AE180" s="13"/>
      <c r="AT180" s="241" t="s">
        <v>153</v>
      </c>
      <c r="AU180" s="241" t="s">
        <v>84</v>
      </c>
      <c r="AV180" s="13" t="s">
        <v>84</v>
      </c>
      <c r="AW180" s="13" t="s">
        <v>5</v>
      </c>
      <c r="AX180" s="13" t="s">
        <v>74</v>
      </c>
      <c r="AY180" s="241" t="s">
        <v>142</v>
      </c>
    </row>
    <row r="181" s="13" customFormat="1">
      <c r="A181" s="13"/>
      <c r="B181" s="230"/>
      <c r="C181" s="231"/>
      <c r="D181" s="232" t="s">
        <v>153</v>
      </c>
      <c r="E181" s="233" t="s">
        <v>20</v>
      </c>
      <c r="F181" s="234" t="s">
        <v>291</v>
      </c>
      <c r="G181" s="231"/>
      <c r="H181" s="235">
        <v>12</v>
      </c>
      <c r="I181" s="236"/>
      <c r="J181" s="236"/>
      <c r="K181" s="231"/>
      <c r="L181" s="231"/>
      <c r="M181" s="237"/>
      <c r="N181" s="238"/>
      <c r="O181" s="239"/>
      <c r="P181" s="239"/>
      <c r="Q181" s="239"/>
      <c r="R181" s="239"/>
      <c r="S181" s="239"/>
      <c r="T181" s="239"/>
      <c r="U181" s="239"/>
      <c r="V181" s="239"/>
      <c r="W181" s="239"/>
      <c r="X181" s="240"/>
      <c r="Y181" s="13"/>
      <c r="Z181" s="13"/>
      <c r="AA181" s="13"/>
      <c r="AB181" s="13"/>
      <c r="AC181" s="13"/>
      <c r="AD181" s="13"/>
      <c r="AE181" s="13"/>
      <c r="AT181" s="241" t="s">
        <v>153</v>
      </c>
      <c r="AU181" s="241" t="s">
        <v>84</v>
      </c>
      <c r="AV181" s="13" t="s">
        <v>84</v>
      </c>
      <c r="AW181" s="13" t="s">
        <v>5</v>
      </c>
      <c r="AX181" s="13" t="s">
        <v>74</v>
      </c>
      <c r="AY181" s="241" t="s">
        <v>142</v>
      </c>
    </row>
    <row r="182" s="15" customFormat="1">
      <c r="A182" s="15"/>
      <c r="B182" s="252"/>
      <c r="C182" s="253"/>
      <c r="D182" s="232" t="s">
        <v>153</v>
      </c>
      <c r="E182" s="254" t="s">
        <v>20</v>
      </c>
      <c r="F182" s="255" t="s">
        <v>180</v>
      </c>
      <c r="G182" s="253"/>
      <c r="H182" s="256">
        <v>85</v>
      </c>
      <c r="I182" s="257"/>
      <c r="J182" s="257"/>
      <c r="K182" s="253"/>
      <c r="L182" s="253"/>
      <c r="M182" s="258"/>
      <c r="N182" s="259"/>
      <c r="O182" s="260"/>
      <c r="P182" s="260"/>
      <c r="Q182" s="260"/>
      <c r="R182" s="260"/>
      <c r="S182" s="260"/>
      <c r="T182" s="260"/>
      <c r="U182" s="260"/>
      <c r="V182" s="260"/>
      <c r="W182" s="260"/>
      <c r="X182" s="261"/>
      <c r="Y182" s="15"/>
      <c r="Z182" s="15"/>
      <c r="AA182" s="15"/>
      <c r="AB182" s="15"/>
      <c r="AC182" s="15"/>
      <c r="AD182" s="15"/>
      <c r="AE182" s="15"/>
      <c r="AT182" s="262" t="s">
        <v>153</v>
      </c>
      <c r="AU182" s="262" t="s">
        <v>84</v>
      </c>
      <c r="AV182" s="15" t="s">
        <v>149</v>
      </c>
      <c r="AW182" s="15" t="s">
        <v>5</v>
      </c>
      <c r="AX182" s="15" t="s">
        <v>82</v>
      </c>
      <c r="AY182" s="262" t="s">
        <v>142</v>
      </c>
    </row>
    <row r="183" s="12" customFormat="1" ht="22.8" customHeight="1">
      <c r="A183" s="12"/>
      <c r="B183" s="194"/>
      <c r="C183" s="195"/>
      <c r="D183" s="196" t="s">
        <v>73</v>
      </c>
      <c r="E183" s="209" t="s">
        <v>149</v>
      </c>
      <c r="F183" s="209" t="s">
        <v>292</v>
      </c>
      <c r="G183" s="195"/>
      <c r="H183" s="195"/>
      <c r="I183" s="198"/>
      <c r="J183" s="198"/>
      <c r="K183" s="210">
        <f>BK183</f>
        <v>0</v>
      </c>
      <c r="L183" s="195"/>
      <c r="M183" s="200"/>
      <c r="N183" s="201"/>
      <c r="O183" s="202"/>
      <c r="P183" s="202"/>
      <c r="Q183" s="203">
        <f>SUM(Q184:Q187)</f>
        <v>0</v>
      </c>
      <c r="R183" s="203">
        <f>SUM(R184:R187)</f>
        <v>0</v>
      </c>
      <c r="S183" s="202"/>
      <c r="T183" s="204">
        <f>SUM(T184:T187)</f>
        <v>0</v>
      </c>
      <c r="U183" s="202"/>
      <c r="V183" s="204">
        <f>SUM(V184:V187)</f>
        <v>93.183552000000006</v>
      </c>
      <c r="W183" s="202"/>
      <c r="X183" s="205">
        <f>SUM(X184:X187)</f>
        <v>0</v>
      </c>
      <c r="Y183" s="12"/>
      <c r="Z183" s="12"/>
      <c r="AA183" s="12"/>
      <c r="AB183" s="12"/>
      <c r="AC183" s="12"/>
      <c r="AD183" s="12"/>
      <c r="AE183" s="12"/>
      <c r="AR183" s="206" t="s">
        <v>82</v>
      </c>
      <c r="AT183" s="207" t="s">
        <v>73</v>
      </c>
      <c r="AU183" s="207" t="s">
        <v>82</v>
      </c>
      <c r="AY183" s="206" t="s">
        <v>142</v>
      </c>
      <c r="BK183" s="208">
        <f>SUM(BK184:BK187)</f>
        <v>0</v>
      </c>
    </row>
    <row r="184" s="2" customFormat="1" ht="55.5" customHeight="1">
      <c r="A184" s="41"/>
      <c r="B184" s="42"/>
      <c r="C184" s="211" t="s">
        <v>293</v>
      </c>
      <c r="D184" s="211" t="s">
        <v>144</v>
      </c>
      <c r="E184" s="212" t="s">
        <v>294</v>
      </c>
      <c r="F184" s="213" t="s">
        <v>295</v>
      </c>
      <c r="G184" s="214" t="s">
        <v>172</v>
      </c>
      <c r="H184" s="215">
        <v>50.423999999999999</v>
      </c>
      <c r="I184" s="216"/>
      <c r="J184" s="216"/>
      <c r="K184" s="217">
        <f>ROUND(P184*H184,2)</f>
        <v>0</v>
      </c>
      <c r="L184" s="213" t="s">
        <v>148</v>
      </c>
      <c r="M184" s="47"/>
      <c r="N184" s="218" t="s">
        <v>20</v>
      </c>
      <c r="O184" s="219" t="s">
        <v>43</v>
      </c>
      <c r="P184" s="220">
        <f>I184+J184</f>
        <v>0</v>
      </c>
      <c r="Q184" s="220">
        <f>ROUND(I184*H184,2)</f>
        <v>0</v>
      </c>
      <c r="R184" s="220">
        <f>ROUND(J184*H184,2)</f>
        <v>0</v>
      </c>
      <c r="S184" s="87"/>
      <c r="T184" s="221">
        <f>S184*H184</f>
        <v>0</v>
      </c>
      <c r="U184" s="221">
        <v>1.8480000000000001</v>
      </c>
      <c r="V184" s="221">
        <f>U184*H184</f>
        <v>93.183552000000006</v>
      </c>
      <c r="W184" s="221">
        <v>0</v>
      </c>
      <c r="X184" s="222">
        <f>W184*H184</f>
        <v>0</v>
      </c>
      <c r="Y184" s="41"/>
      <c r="Z184" s="41"/>
      <c r="AA184" s="41"/>
      <c r="AB184" s="41"/>
      <c r="AC184" s="41"/>
      <c r="AD184" s="41"/>
      <c r="AE184" s="41"/>
      <c r="AR184" s="223" t="s">
        <v>149</v>
      </c>
      <c r="AT184" s="223" t="s">
        <v>144</v>
      </c>
      <c r="AU184" s="223" t="s">
        <v>84</v>
      </c>
      <c r="AY184" s="20" t="s">
        <v>142</v>
      </c>
      <c r="BE184" s="224">
        <f>IF(O184="základní",K184,0)</f>
        <v>0</v>
      </c>
      <c r="BF184" s="224">
        <f>IF(O184="snížená",K184,0)</f>
        <v>0</v>
      </c>
      <c r="BG184" s="224">
        <f>IF(O184="zákl. přenesená",K184,0)</f>
        <v>0</v>
      </c>
      <c r="BH184" s="224">
        <f>IF(O184="sníž. přenesená",K184,0)</f>
        <v>0</v>
      </c>
      <c r="BI184" s="224">
        <f>IF(O184="nulová",K184,0)</f>
        <v>0</v>
      </c>
      <c r="BJ184" s="20" t="s">
        <v>82</v>
      </c>
      <c r="BK184" s="224">
        <f>ROUND(P184*H184,2)</f>
        <v>0</v>
      </c>
      <c r="BL184" s="20" t="s">
        <v>149</v>
      </c>
      <c r="BM184" s="223" t="s">
        <v>296</v>
      </c>
    </row>
    <row r="185" s="2" customFormat="1">
      <c r="A185" s="41"/>
      <c r="B185" s="42"/>
      <c r="C185" s="43"/>
      <c r="D185" s="225" t="s">
        <v>151</v>
      </c>
      <c r="E185" s="43"/>
      <c r="F185" s="226" t="s">
        <v>297</v>
      </c>
      <c r="G185" s="43"/>
      <c r="H185" s="43"/>
      <c r="I185" s="227"/>
      <c r="J185" s="227"/>
      <c r="K185" s="43"/>
      <c r="L185" s="43"/>
      <c r="M185" s="47"/>
      <c r="N185" s="228"/>
      <c r="O185" s="229"/>
      <c r="P185" s="87"/>
      <c r="Q185" s="87"/>
      <c r="R185" s="87"/>
      <c r="S185" s="87"/>
      <c r="T185" s="87"/>
      <c r="U185" s="87"/>
      <c r="V185" s="87"/>
      <c r="W185" s="87"/>
      <c r="X185" s="88"/>
      <c r="Y185" s="41"/>
      <c r="Z185" s="41"/>
      <c r="AA185" s="41"/>
      <c r="AB185" s="41"/>
      <c r="AC185" s="41"/>
      <c r="AD185" s="41"/>
      <c r="AE185" s="41"/>
      <c r="AT185" s="20" t="s">
        <v>151</v>
      </c>
      <c r="AU185" s="20" t="s">
        <v>84</v>
      </c>
    </row>
    <row r="186" s="13" customFormat="1">
      <c r="A186" s="13"/>
      <c r="B186" s="230"/>
      <c r="C186" s="231"/>
      <c r="D186" s="232" t="s">
        <v>153</v>
      </c>
      <c r="E186" s="233" t="s">
        <v>20</v>
      </c>
      <c r="F186" s="234" t="s">
        <v>298</v>
      </c>
      <c r="G186" s="231"/>
      <c r="H186" s="235">
        <v>50.423999999999999</v>
      </c>
      <c r="I186" s="236"/>
      <c r="J186" s="236"/>
      <c r="K186" s="231"/>
      <c r="L186" s="231"/>
      <c r="M186" s="237"/>
      <c r="N186" s="238"/>
      <c r="O186" s="239"/>
      <c r="P186" s="239"/>
      <c r="Q186" s="239"/>
      <c r="R186" s="239"/>
      <c r="S186" s="239"/>
      <c r="T186" s="239"/>
      <c r="U186" s="239"/>
      <c r="V186" s="239"/>
      <c r="W186" s="239"/>
      <c r="X186" s="240"/>
      <c r="Y186" s="13"/>
      <c r="Z186" s="13"/>
      <c r="AA186" s="13"/>
      <c r="AB186" s="13"/>
      <c r="AC186" s="13"/>
      <c r="AD186" s="13"/>
      <c r="AE186" s="13"/>
      <c r="AT186" s="241" t="s">
        <v>153</v>
      </c>
      <c r="AU186" s="241" t="s">
        <v>84</v>
      </c>
      <c r="AV186" s="13" t="s">
        <v>84</v>
      </c>
      <c r="AW186" s="13" t="s">
        <v>5</v>
      </c>
      <c r="AX186" s="13" t="s">
        <v>74</v>
      </c>
      <c r="AY186" s="241" t="s">
        <v>142</v>
      </c>
    </row>
    <row r="187" s="15" customFormat="1">
      <c r="A187" s="15"/>
      <c r="B187" s="252"/>
      <c r="C187" s="253"/>
      <c r="D187" s="232" t="s">
        <v>153</v>
      </c>
      <c r="E187" s="254" t="s">
        <v>20</v>
      </c>
      <c r="F187" s="255" t="s">
        <v>180</v>
      </c>
      <c r="G187" s="253"/>
      <c r="H187" s="256">
        <v>50.423999999999999</v>
      </c>
      <c r="I187" s="257"/>
      <c r="J187" s="257"/>
      <c r="K187" s="253"/>
      <c r="L187" s="253"/>
      <c r="M187" s="258"/>
      <c r="N187" s="259"/>
      <c r="O187" s="260"/>
      <c r="P187" s="260"/>
      <c r="Q187" s="260"/>
      <c r="R187" s="260"/>
      <c r="S187" s="260"/>
      <c r="T187" s="260"/>
      <c r="U187" s="260"/>
      <c r="V187" s="260"/>
      <c r="W187" s="260"/>
      <c r="X187" s="261"/>
      <c r="Y187" s="15"/>
      <c r="Z187" s="15"/>
      <c r="AA187" s="15"/>
      <c r="AB187" s="15"/>
      <c r="AC187" s="15"/>
      <c r="AD187" s="15"/>
      <c r="AE187" s="15"/>
      <c r="AT187" s="262" t="s">
        <v>153</v>
      </c>
      <c r="AU187" s="262" t="s">
        <v>84</v>
      </c>
      <c r="AV187" s="15" t="s">
        <v>149</v>
      </c>
      <c r="AW187" s="15" t="s">
        <v>5</v>
      </c>
      <c r="AX187" s="15" t="s">
        <v>82</v>
      </c>
      <c r="AY187" s="262" t="s">
        <v>142</v>
      </c>
    </row>
    <row r="188" s="12" customFormat="1" ht="22.8" customHeight="1">
      <c r="A188" s="12"/>
      <c r="B188" s="194"/>
      <c r="C188" s="195"/>
      <c r="D188" s="196" t="s">
        <v>73</v>
      </c>
      <c r="E188" s="209" t="s">
        <v>169</v>
      </c>
      <c r="F188" s="209" t="s">
        <v>299</v>
      </c>
      <c r="G188" s="195"/>
      <c r="H188" s="195"/>
      <c r="I188" s="198"/>
      <c r="J188" s="198"/>
      <c r="K188" s="210">
        <f>BK188</f>
        <v>0</v>
      </c>
      <c r="L188" s="195"/>
      <c r="M188" s="200"/>
      <c r="N188" s="201"/>
      <c r="O188" s="202"/>
      <c r="P188" s="202"/>
      <c r="Q188" s="203">
        <f>SUM(Q189:Q212)</f>
        <v>0</v>
      </c>
      <c r="R188" s="203">
        <f>SUM(R189:R212)</f>
        <v>0</v>
      </c>
      <c r="S188" s="202"/>
      <c r="T188" s="204">
        <f>SUM(T189:T212)</f>
        <v>0</v>
      </c>
      <c r="U188" s="202"/>
      <c r="V188" s="204">
        <f>SUM(V189:V212)</f>
        <v>2720.0405599999999</v>
      </c>
      <c r="W188" s="202"/>
      <c r="X188" s="205">
        <f>SUM(X189:X212)</f>
        <v>0</v>
      </c>
      <c r="Y188" s="12"/>
      <c r="Z188" s="12"/>
      <c r="AA188" s="12"/>
      <c r="AB188" s="12"/>
      <c r="AC188" s="12"/>
      <c r="AD188" s="12"/>
      <c r="AE188" s="12"/>
      <c r="AR188" s="206" t="s">
        <v>82</v>
      </c>
      <c r="AT188" s="207" t="s">
        <v>73</v>
      </c>
      <c r="AU188" s="207" t="s">
        <v>82</v>
      </c>
      <c r="AY188" s="206" t="s">
        <v>142</v>
      </c>
      <c r="BK188" s="208">
        <f>SUM(BK189:BK212)</f>
        <v>0</v>
      </c>
    </row>
    <row r="189" s="2" customFormat="1" ht="33" customHeight="1">
      <c r="A189" s="41"/>
      <c r="B189" s="42"/>
      <c r="C189" s="211" t="s">
        <v>300</v>
      </c>
      <c r="D189" s="211" t="s">
        <v>144</v>
      </c>
      <c r="E189" s="212" t="s">
        <v>301</v>
      </c>
      <c r="F189" s="213" t="s">
        <v>302</v>
      </c>
      <c r="G189" s="214" t="s">
        <v>165</v>
      </c>
      <c r="H189" s="215">
        <v>2834.1999999999998</v>
      </c>
      <c r="I189" s="216"/>
      <c r="J189" s="216"/>
      <c r="K189" s="217">
        <f>ROUND(P189*H189,2)</f>
        <v>0</v>
      </c>
      <c r="L189" s="213" t="s">
        <v>148</v>
      </c>
      <c r="M189" s="47"/>
      <c r="N189" s="218" t="s">
        <v>20</v>
      </c>
      <c r="O189" s="219" t="s">
        <v>43</v>
      </c>
      <c r="P189" s="220">
        <f>I189+J189</f>
        <v>0</v>
      </c>
      <c r="Q189" s="220">
        <f>ROUND(I189*H189,2)</f>
        <v>0</v>
      </c>
      <c r="R189" s="220">
        <f>ROUND(J189*H189,2)</f>
        <v>0</v>
      </c>
      <c r="S189" s="87"/>
      <c r="T189" s="221">
        <f>S189*H189</f>
        <v>0</v>
      </c>
      <c r="U189" s="221">
        <v>0.23000000000000001</v>
      </c>
      <c r="V189" s="221">
        <f>U189*H189</f>
        <v>651.86599999999999</v>
      </c>
      <c r="W189" s="221">
        <v>0</v>
      </c>
      <c r="X189" s="222">
        <f>W189*H189</f>
        <v>0</v>
      </c>
      <c r="Y189" s="41"/>
      <c r="Z189" s="41"/>
      <c r="AA189" s="41"/>
      <c r="AB189" s="41"/>
      <c r="AC189" s="41"/>
      <c r="AD189" s="41"/>
      <c r="AE189" s="41"/>
      <c r="AR189" s="223" t="s">
        <v>149</v>
      </c>
      <c r="AT189" s="223" t="s">
        <v>144</v>
      </c>
      <c r="AU189" s="223" t="s">
        <v>84</v>
      </c>
      <c r="AY189" s="20" t="s">
        <v>142</v>
      </c>
      <c r="BE189" s="224">
        <f>IF(O189="základní",K189,0)</f>
        <v>0</v>
      </c>
      <c r="BF189" s="224">
        <f>IF(O189="snížená",K189,0)</f>
        <v>0</v>
      </c>
      <c r="BG189" s="224">
        <f>IF(O189="zákl. přenesená",K189,0)</f>
        <v>0</v>
      </c>
      <c r="BH189" s="224">
        <f>IF(O189="sníž. přenesená",K189,0)</f>
        <v>0</v>
      </c>
      <c r="BI189" s="224">
        <f>IF(O189="nulová",K189,0)</f>
        <v>0</v>
      </c>
      <c r="BJ189" s="20" t="s">
        <v>82</v>
      </c>
      <c r="BK189" s="224">
        <f>ROUND(P189*H189,2)</f>
        <v>0</v>
      </c>
      <c r="BL189" s="20" t="s">
        <v>149</v>
      </c>
      <c r="BM189" s="223" t="s">
        <v>303</v>
      </c>
    </row>
    <row r="190" s="2" customFormat="1">
      <c r="A190" s="41"/>
      <c r="B190" s="42"/>
      <c r="C190" s="43"/>
      <c r="D190" s="225" t="s">
        <v>151</v>
      </c>
      <c r="E190" s="43"/>
      <c r="F190" s="226" t="s">
        <v>304</v>
      </c>
      <c r="G190" s="43"/>
      <c r="H190" s="43"/>
      <c r="I190" s="227"/>
      <c r="J190" s="227"/>
      <c r="K190" s="43"/>
      <c r="L190" s="43"/>
      <c r="M190" s="47"/>
      <c r="N190" s="228"/>
      <c r="O190" s="229"/>
      <c r="P190" s="87"/>
      <c r="Q190" s="87"/>
      <c r="R190" s="87"/>
      <c r="S190" s="87"/>
      <c r="T190" s="87"/>
      <c r="U190" s="87"/>
      <c r="V190" s="87"/>
      <c r="W190" s="87"/>
      <c r="X190" s="88"/>
      <c r="Y190" s="41"/>
      <c r="Z190" s="41"/>
      <c r="AA190" s="41"/>
      <c r="AB190" s="41"/>
      <c r="AC190" s="41"/>
      <c r="AD190" s="41"/>
      <c r="AE190" s="41"/>
      <c r="AT190" s="20" t="s">
        <v>151</v>
      </c>
      <c r="AU190" s="20" t="s">
        <v>84</v>
      </c>
    </row>
    <row r="191" s="13" customFormat="1">
      <c r="A191" s="13"/>
      <c r="B191" s="230"/>
      <c r="C191" s="231"/>
      <c r="D191" s="232" t="s">
        <v>153</v>
      </c>
      <c r="E191" s="233" t="s">
        <v>20</v>
      </c>
      <c r="F191" s="234" t="s">
        <v>305</v>
      </c>
      <c r="G191" s="231"/>
      <c r="H191" s="235">
        <v>2712.1999999999998</v>
      </c>
      <c r="I191" s="236"/>
      <c r="J191" s="236"/>
      <c r="K191" s="231"/>
      <c r="L191" s="231"/>
      <c r="M191" s="237"/>
      <c r="N191" s="238"/>
      <c r="O191" s="239"/>
      <c r="P191" s="239"/>
      <c r="Q191" s="239"/>
      <c r="R191" s="239"/>
      <c r="S191" s="239"/>
      <c r="T191" s="239"/>
      <c r="U191" s="239"/>
      <c r="V191" s="239"/>
      <c r="W191" s="239"/>
      <c r="X191" s="240"/>
      <c r="Y191" s="13"/>
      <c r="Z191" s="13"/>
      <c r="AA191" s="13"/>
      <c r="AB191" s="13"/>
      <c r="AC191" s="13"/>
      <c r="AD191" s="13"/>
      <c r="AE191" s="13"/>
      <c r="AT191" s="241" t="s">
        <v>153</v>
      </c>
      <c r="AU191" s="241" t="s">
        <v>84</v>
      </c>
      <c r="AV191" s="13" t="s">
        <v>84</v>
      </c>
      <c r="AW191" s="13" t="s">
        <v>5</v>
      </c>
      <c r="AX191" s="13" t="s">
        <v>74</v>
      </c>
      <c r="AY191" s="241" t="s">
        <v>142</v>
      </c>
    </row>
    <row r="192" s="13" customFormat="1">
      <c r="A192" s="13"/>
      <c r="B192" s="230"/>
      <c r="C192" s="231"/>
      <c r="D192" s="232" t="s">
        <v>153</v>
      </c>
      <c r="E192" s="233" t="s">
        <v>93</v>
      </c>
      <c r="F192" s="234" t="s">
        <v>306</v>
      </c>
      <c r="G192" s="231"/>
      <c r="H192" s="235">
        <v>122</v>
      </c>
      <c r="I192" s="236"/>
      <c r="J192" s="236"/>
      <c r="K192" s="231"/>
      <c r="L192" s="231"/>
      <c r="M192" s="237"/>
      <c r="N192" s="238"/>
      <c r="O192" s="239"/>
      <c r="P192" s="239"/>
      <c r="Q192" s="239"/>
      <c r="R192" s="239"/>
      <c r="S192" s="239"/>
      <c r="T192" s="239"/>
      <c r="U192" s="239"/>
      <c r="V192" s="239"/>
      <c r="W192" s="239"/>
      <c r="X192" s="240"/>
      <c r="Y192" s="13"/>
      <c r="Z192" s="13"/>
      <c r="AA192" s="13"/>
      <c r="AB192" s="13"/>
      <c r="AC192" s="13"/>
      <c r="AD192" s="13"/>
      <c r="AE192" s="13"/>
      <c r="AT192" s="241" t="s">
        <v>153</v>
      </c>
      <c r="AU192" s="241" t="s">
        <v>84</v>
      </c>
      <c r="AV192" s="13" t="s">
        <v>84</v>
      </c>
      <c r="AW192" s="13" t="s">
        <v>5</v>
      </c>
      <c r="AX192" s="13" t="s">
        <v>74</v>
      </c>
      <c r="AY192" s="241" t="s">
        <v>142</v>
      </c>
    </row>
    <row r="193" s="15" customFormat="1">
      <c r="A193" s="15"/>
      <c r="B193" s="252"/>
      <c r="C193" s="253"/>
      <c r="D193" s="232" t="s">
        <v>153</v>
      </c>
      <c r="E193" s="254" t="s">
        <v>20</v>
      </c>
      <c r="F193" s="255" t="s">
        <v>180</v>
      </c>
      <c r="G193" s="253"/>
      <c r="H193" s="256">
        <v>2834.1999999999998</v>
      </c>
      <c r="I193" s="257"/>
      <c r="J193" s="257"/>
      <c r="K193" s="253"/>
      <c r="L193" s="253"/>
      <c r="M193" s="258"/>
      <c r="N193" s="259"/>
      <c r="O193" s="260"/>
      <c r="P193" s="260"/>
      <c r="Q193" s="260"/>
      <c r="R193" s="260"/>
      <c r="S193" s="260"/>
      <c r="T193" s="260"/>
      <c r="U193" s="260"/>
      <c r="V193" s="260"/>
      <c r="W193" s="260"/>
      <c r="X193" s="261"/>
      <c r="Y193" s="15"/>
      <c r="Z193" s="15"/>
      <c r="AA193" s="15"/>
      <c r="AB193" s="15"/>
      <c r="AC193" s="15"/>
      <c r="AD193" s="15"/>
      <c r="AE193" s="15"/>
      <c r="AT193" s="262" t="s">
        <v>153</v>
      </c>
      <c r="AU193" s="262" t="s">
        <v>84</v>
      </c>
      <c r="AV193" s="15" t="s">
        <v>149</v>
      </c>
      <c r="AW193" s="15" t="s">
        <v>5</v>
      </c>
      <c r="AX193" s="15" t="s">
        <v>82</v>
      </c>
      <c r="AY193" s="262" t="s">
        <v>142</v>
      </c>
    </row>
    <row r="194" s="2" customFormat="1" ht="33" customHeight="1">
      <c r="A194" s="41"/>
      <c r="B194" s="42"/>
      <c r="C194" s="211" t="s">
        <v>307</v>
      </c>
      <c r="D194" s="211" t="s">
        <v>144</v>
      </c>
      <c r="E194" s="212" t="s">
        <v>308</v>
      </c>
      <c r="F194" s="213" t="s">
        <v>309</v>
      </c>
      <c r="G194" s="214" t="s">
        <v>165</v>
      </c>
      <c r="H194" s="215">
        <v>5813.8000000000002</v>
      </c>
      <c r="I194" s="216"/>
      <c r="J194" s="216"/>
      <c r="K194" s="217">
        <f>ROUND(P194*H194,2)</f>
        <v>0</v>
      </c>
      <c r="L194" s="213" t="s">
        <v>148</v>
      </c>
      <c r="M194" s="47"/>
      <c r="N194" s="218" t="s">
        <v>20</v>
      </c>
      <c r="O194" s="219" t="s">
        <v>43</v>
      </c>
      <c r="P194" s="220">
        <f>I194+J194</f>
        <v>0</v>
      </c>
      <c r="Q194" s="220">
        <f>ROUND(I194*H194,2)</f>
        <v>0</v>
      </c>
      <c r="R194" s="220">
        <f>ROUND(J194*H194,2)</f>
        <v>0</v>
      </c>
      <c r="S194" s="87"/>
      <c r="T194" s="221">
        <f>S194*H194</f>
        <v>0</v>
      </c>
      <c r="U194" s="221">
        <v>0.34499999999999997</v>
      </c>
      <c r="V194" s="221">
        <f>U194*H194</f>
        <v>2005.761</v>
      </c>
      <c r="W194" s="221">
        <v>0</v>
      </c>
      <c r="X194" s="222">
        <f>W194*H194</f>
        <v>0</v>
      </c>
      <c r="Y194" s="41"/>
      <c r="Z194" s="41"/>
      <c r="AA194" s="41"/>
      <c r="AB194" s="41"/>
      <c r="AC194" s="41"/>
      <c r="AD194" s="41"/>
      <c r="AE194" s="41"/>
      <c r="AR194" s="223" t="s">
        <v>149</v>
      </c>
      <c r="AT194" s="223" t="s">
        <v>144</v>
      </c>
      <c r="AU194" s="223" t="s">
        <v>84</v>
      </c>
      <c r="AY194" s="20" t="s">
        <v>142</v>
      </c>
      <c r="BE194" s="224">
        <f>IF(O194="základní",K194,0)</f>
        <v>0</v>
      </c>
      <c r="BF194" s="224">
        <f>IF(O194="snížená",K194,0)</f>
        <v>0</v>
      </c>
      <c r="BG194" s="224">
        <f>IF(O194="zákl. přenesená",K194,0)</f>
        <v>0</v>
      </c>
      <c r="BH194" s="224">
        <f>IF(O194="sníž. přenesená",K194,0)</f>
        <v>0</v>
      </c>
      <c r="BI194" s="224">
        <f>IF(O194="nulová",K194,0)</f>
        <v>0</v>
      </c>
      <c r="BJ194" s="20" t="s">
        <v>82</v>
      </c>
      <c r="BK194" s="224">
        <f>ROUND(P194*H194,2)</f>
        <v>0</v>
      </c>
      <c r="BL194" s="20" t="s">
        <v>149</v>
      </c>
      <c r="BM194" s="223" t="s">
        <v>310</v>
      </c>
    </row>
    <row r="195" s="2" customFormat="1">
      <c r="A195" s="41"/>
      <c r="B195" s="42"/>
      <c r="C195" s="43"/>
      <c r="D195" s="225" t="s">
        <v>151</v>
      </c>
      <c r="E195" s="43"/>
      <c r="F195" s="226" t="s">
        <v>311</v>
      </c>
      <c r="G195" s="43"/>
      <c r="H195" s="43"/>
      <c r="I195" s="227"/>
      <c r="J195" s="227"/>
      <c r="K195" s="43"/>
      <c r="L195" s="43"/>
      <c r="M195" s="47"/>
      <c r="N195" s="228"/>
      <c r="O195" s="229"/>
      <c r="P195" s="87"/>
      <c r="Q195" s="87"/>
      <c r="R195" s="87"/>
      <c r="S195" s="87"/>
      <c r="T195" s="87"/>
      <c r="U195" s="87"/>
      <c r="V195" s="87"/>
      <c r="W195" s="87"/>
      <c r="X195" s="88"/>
      <c r="Y195" s="41"/>
      <c r="Z195" s="41"/>
      <c r="AA195" s="41"/>
      <c r="AB195" s="41"/>
      <c r="AC195" s="41"/>
      <c r="AD195" s="41"/>
      <c r="AE195" s="41"/>
      <c r="AT195" s="20" t="s">
        <v>151</v>
      </c>
      <c r="AU195" s="20" t="s">
        <v>84</v>
      </c>
    </row>
    <row r="196" s="14" customFormat="1">
      <c r="A196" s="14"/>
      <c r="B196" s="242"/>
      <c r="C196" s="243"/>
      <c r="D196" s="232" t="s">
        <v>153</v>
      </c>
      <c r="E196" s="244" t="s">
        <v>20</v>
      </c>
      <c r="F196" s="245" t="s">
        <v>312</v>
      </c>
      <c r="G196" s="243"/>
      <c r="H196" s="244" t="s">
        <v>20</v>
      </c>
      <c r="I196" s="246"/>
      <c r="J196" s="246"/>
      <c r="K196" s="243"/>
      <c r="L196" s="243"/>
      <c r="M196" s="247"/>
      <c r="N196" s="248"/>
      <c r="O196" s="249"/>
      <c r="P196" s="249"/>
      <c r="Q196" s="249"/>
      <c r="R196" s="249"/>
      <c r="S196" s="249"/>
      <c r="T196" s="249"/>
      <c r="U196" s="249"/>
      <c r="V196" s="249"/>
      <c r="W196" s="249"/>
      <c r="X196" s="250"/>
      <c r="Y196" s="14"/>
      <c r="Z196" s="14"/>
      <c r="AA196" s="14"/>
      <c r="AB196" s="14"/>
      <c r="AC196" s="14"/>
      <c r="AD196" s="14"/>
      <c r="AE196" s="14"/>
      <c r="AT196" s="251" t="s">
        <v>153</v>
      </c>
      <c r="AU196" s="251" t="s">
        <v>84</v>
      </c>
      <c r="AV196" s="14" t="s">
        <v>82</v>
      </c>
      <c r="AW196" s="14" t="s">
        <v>5</v>
      </c>
      <c r="AX196" s="14" t="s">
        <v>74</v>
      </c>
      <c r="AY196" s="251" t="s">
        <v>142</v>
      </c>
    </row>
    <row r="197" s="13" customFormat="1">
      <c r="A197" s="13"/>
      <c r="B197" s="230"/>
      <c r="C197" s="231"/>
      <c r="D197" s="232" t="s">
        <v>153</v>
      </c>
      <c r="E197" s="233" t="s">
        <v>20</v>
      </c>
      <c r="F197" s="234" t="s">
        <v>313</v>
      </c>
      <c r="G197" s="231"/>
      <c r="H197" s="235">
        <v>745</v>
      </c>
      <c r="I197" s="236"/>
      <c r="J197" s="236"/>
      <c r="K197" s="231"/>
      <c r="L197" s="231"/>
      <c r="M197" s="237"/>
      <c r="N197" s="238"/>
      <c r="O197" s="239"/>
      <c r="P197" s="239"/>
      <c r="Q197" s="239"/>
      <c r="R197" s="239"/>
      <c r="S197" s="239"/>
      <c r="T197" s="239"/>
      <c r="U197" s="239"/>
      <c r="V197" s="239"/>
      <c r="W197" s="239"/>
      <c r="X197" s="240"/>
      <c r="Y197" s="13"/>
      <c r="Z197" s="13"/>
      <c r="AA197" s="13"/>
      <c r="AB197" s="13"/>
      <c r="AC197" s="13"/>
      <c r="AD197" s="13"/>
      <c r="AE197" s="13"/>
      <c r="AT197" s="241" t="s">
        <v>153</v>
      </c>
      <c r="AU197" s="241" t="s">
        <v>84</v>
      </c>
      <c r="AV197" s="13" t="s">
        <v>84</v>
      </c>
      <c r="AW197" s="13" t="s">
        <v>5</v>
      </c>
      <c r="AX197" s="13" t="s">
        <v>74</v>
      </c>
      <c r="AY197" s="241" t="s">
        <v>142</v>
      </c>
    </row>
    <row r="198" s="13" customFormat="1">
      <c r="A198" s="13"/>
      <c r="B198" s="230"/>
      <c r="C198" s="231"/>
      <c r="D198" s="232" t="s">
        <v>153</v>
      </c>
      <c r="E198" s="233" t="s">
        <v>20</v>
      </c>
      <c r="F198" s="234" t="s">
        <v>314</v>
      </c>
      <c r="G198" s="231"/>
      <c r="H198" s="235">
        <v>1490</v>
      </c>
      <c r="I198" s="236"/>
      <c r="J198" s="236"/>
      <c r="K198" s="231"/>
      <c r="L198" s="231"/>
      <c r="M198" s="237"/>
      <c r="N198" s="238"/>
      <c r="O198" s="239"/>
      <c r="P198" s="239"/>
      <c r="Q198" s="239"/>
      <c r="R198" s="239"/>
      <c r="S198" s="239"/>
      <c r="T198" s="239"/>
      <c r="U198" s="239"/>
      <c r="V198" s="239"/>
      <c r="W198" s="239"/>
      <c r="X198" s="240"/>
      <c r="Y198" s="13"/>
      <c r="Z198" s="13"/>
      <c r="AA198" s="13"/>
      <c r="AB198" s="13"/>
      <c r="AC198" s="13"/>
      <c r="AD198" s="13"/>
      <c r="AE198" s="13"/>
      <c r="AT198" s="241" t="s">
        <v>153</v>
      </c>
      <c r="AU198" s="241" t="s">
        <v>84</v>
      </c>
      <c r="AV198" s="13" t="s">
        <v>84</v>
      </c>
      <c r="AW198" s="13" t="s">
        <v>5</v>
      </c>
      <c r="AX198" s="13" t="s">
        <v>74</v>
      </c>
      <c r="AY198" s="241" t="s">
        <v>142</v>
      </c>
    </row>
    <row r="199" s="13" customFormat="1">
      <c r="A199" s="13"/>
      <c r="B199" s="230"/>
      <c r="C199" s="231"/>
      <c r="D199" s="232" t="s">
        <v>153</v>
      </c>
      <c r="E199" s="233" t="s">
        <v>20</v>
      </c>
      <c r="F199" s="234" t="s">
        <v>315</v>
      </c>
      <c r="G199" s="231"/>
      <c r="H199" s="235">
        <v>3456.8000000000002</v>
      </c>
      <c r="I199" s="236"/>
      <c r="J199" s="236"/>
      <c r="K199" s="231"/>
      <c r="L199" s="231"/>
      <c r="M199" s="237"/>
      <c r="N199" s="238"/>
      <c r="O199" s="239"/>
      <c r="P199" s="239"/>
      <c r="Q199" s="239"/>
      <c r="R199" s="239"/>
      <c r="S199" s="239"/>
      <c r="T199" s="239"/>
      <c r="U199" s="239"/>
      <c r="V199" s="239"/>
      <c r="W199" s="239"/>
      <c r="X199" s="240"/>
      <c r="Y199" s="13"/>
      <c r="Z199" s="13"/>
      <c r="AA199" s="13"/>
      <c r="AB199" s="13"/>
      <c r="AC199" s="13"/>
      <c r="AD199" s="13"/>
      <c r="AE199" s="13"/>
      <c r="AT199" s="241" t="s">
        <v>153</v>
      </c>
      <c r="AU199" s="241" t="s">
        <v>84</v>
      </c>
      <c r="AV199" s="13" t="s">
        <v>84</v>
      </c>
      <c r="AW199" s="13" t="s">
        <v>5</v>
      </c>
      <c r="AX199" s="13" t="s">
        <v>74</v>
      </c>
      <c r="AY199" s="241" t="s">
        <v>142</v>
      </c>
    </row>
    <row r="200" s="13" customFormat="1">
      <c r="A200" s="13"/>
      <c r="B200" s="230"/>
      <c r="C200" s="231"/>
      <c r="D200" s="232" t="s">
        <v>153</v>
      </c>
      <c r="E200" s="233" t="s">
        <v>20</v>
      </c>
      <c r="F200" s="234" t="s">
        <v>316</v>
      </c>
      <c r="G200" s="231"/>
      <c r="H200" s="235">
        <v>122</v>
      </c>
      <c r="I200" s="236"/>
      <c r="J200" s="236"/>
      <c r="K200" s="231"/>
      <c r="L200" s="231"/>
      <c r="M200" s="237"/>
      <c r="N200" s="238"/>
      <c r="O200" s="239"/>
      <c r="P200" s="239"/>
      <c r="Q200" s="239"/>
      <c r="R200" s="239"/>
      <c r="S200" s="239"/>
      <c r="T200" s="239"/>
      <c r="U200" s="239"/>
      <c r="V200" s="239"/>
      <c r="W200" s="239"/>
      <c r="X200" s="240"/>
      <c r="Y200" s="13"/>
      <c r="Z200" s="13"/>
      <c r="AA200" s="13"/>
      <c r="AB200" s="13"/>
      <c r="AC200" s="13"/>
      <c r="AD200" s="13"/>
      <c r="AE200" s="13"/>
      <c r="AT200" s="241" t="s">
        <v>153</v>
      </c>
      <c r="AU200" s="241" t="s">
        <v>84</v>
      </c>
      <c r="AV200" s="13" t="s">
        <v>84</v>
      </c>
      <c r="AW200" s="13" t="s">
        <v>4</v>
      </c>
      <c r="AX200" s="13" t="s">
        <v>74</v>
      </c>
      <c r="AY200" s="241" t="s">
        <v>142</v>
      </c>
    </row>
    <row r="201" s="15" customFormat="1">
      <c r="A201" s="15"/>
      <c r="B201" s="252"/>
      <c r="C201" s="253"/>
      <c r="D201" s="232" t="s">
        <v>153</v>
      </c>
      <c r="E201" s="254" t="s">
        <v>20</v>
      </c>
      <c r="F201" s="255" t="s">
        <v>180</v>
      </c>
      <c r="G201" s="253"/>
      <c r="H201" s="256">
        <v>5813.8000000000002</v>
      </c>
      <c r="I201" s="257"/>
      <c r="J201" s="257"/>
      <c r="K201" s="253"/>
      <c r="L201" s="253"/>
      <c r="M201" s="258"/>
      <c r="N201" s="259"/>
      <c r="O201" s="260"/>
      <c r="P201" s="260"/>
      <c r="Q201" s="260"/>
      <c r="R201" s="260"/>
      <c r="S201" s="260"/>
      <c r="T201" s="260"/>
      <c r="U201" s="260"/>
      <c r="V201" s="260"/>
      <c r="W201" s="260"/>
      <c r="X201" s="261"/>
      <c r="Y201" s="15"/>
      <c r="Z201" s="15"/>
      <c r="AA201" s="15"/>
      <c r="AB201" s="15"/>
      <c r="AC201" s="15"/>
      <c r="AD201" s="15"/>
      <c r="AE201" s="15"/>
      <c r="AT201" s="262" t="s">
        <v>153</v>
      </c>
      <c r="AU201" s="262" t="s">
        <v>84</v>
      </c>
      <c r="AV201" s="15" t="s">
        <v>149</v>
      </c>
      <c r="AW201" s="15" t="s">
        <v>5</v>
      </c>
      <c r="AX201" s="15" t="s">
        <v>82</v>
      </c>
      <c r="AY201" s="262" t="s">
        <v>142</v>
      </c>
    </row>
    <row r="202" s="2" customFormat="1" ht="37.8" customHeight="1">
      <c r="A202" s="41"/>
      <c r="B202" s="42"/>
      <c r="C202" s="211" t="s">
        <v>317</v>
      </c>
      <c r="D202" s="211" t="s">
        <v>144</v>
      </c>
      <c r="E202" s="212" t="s">
        <v>318</v>
      </c>
      <c r="F202" s="213" t="s">
        <v>319</v>
      </c>
      <c r="G202" s="214" t="s">
        <v>165</v>
      </c>
      <c r="H202" s="215">
        <v>2796</v>
      </c>
      <c r="I202" s="216"/>
      <c r="J202" s="216"/>
      <c r="K202" s="217">
        <f>ROUND(P202*H202,2)</f>
        <v>0</v>
      </c>
      <c r="L202" s="213" t="s">
        <v>148</v>
      </c>
      <c r="M202" s="47"/>
      <c r="N202" s="218" t="s">
        <v>20</v>
      </c>
      <c r="O202" s="219" t="s">
        <v>43</v>
      </c>
      <c r="P202" s="220">
        <f>I202+J202</f>
        <v>0</v>
      </c>
      <c r="Q202" s="220">
        <f>ROUND(I202*H202,2)</f>
        <v>0</v>
      </c>
      <c r="R202" s="220">
        <f>ROUND(J202*H202,2)</f>
        <v>0</v>
      </c>
      <c r="S202" s="87"/>
      <c r="T202" s="221">
        <f>S202*H202</f>
        <v>0</v>
      </c>
      <c r="U202" s="221">
        <v>0.02111</v>
      </c>
      <c r="V202" s="221">
        <f>U202*H202</f>
        <v>59.023560000000003</v>
      </c>
      <c r="W202" s="221">
        <v>0</v>
      </c>
      <c r="X202" s="222">
        <f>W202*H202</f>
        <v>0</v>
      </c>
      <c r="Y202" s="41"/>
      <c r="Z202" s="41"/>
      <c r="AA202" s="41"/>
      <c r="AB202" s="41"/>
      <c r="AC202" s="41"/>
      <c r="AD202" s="41"/>
      <c r="AE202" s="41"/>
      <c r="AR202" s="223" t="s">
        <v>149</v>
      </c>
      <c r="AT202" s="223" t="s">
        <v>144</v>
      </c>
      <c r="AU202" s="223" t="s">
        <v>84</v>
      </c>
      <c r="AY202" s="20" t="s">
        <v>142</v>
      </c>
      <c r="BE202" s="224">
        <f>IF(O202="základní",K202,0)</f>
        <v>0</v>
      </c>
      <c r="BF202" s="224">
        <f>IF(O202="snížená",K202,0)</f>
        <v>0</v>
      </c>
      <c r="BG202" s="224">
        <f>IF(O202="zákl. přenesená",K202,0)</f>
        <v>0</v>
      </c>
      <c r="BH202" s="224">
        <f>IF(O202="sníž. přenesená",K202,0)</f>
        <v>0</v>
      </c>
      <c r="BI202" s="224">
        <f>IF(O202="nulová",K202,0)</f>
        <v>0</v>
      </c>
      <c r="BJ202" s="20" t="s">
        <v>82</v>
      </c>
      <c r="BK202" s="224">
        <f>ROUND(P202*H202,2)</f>
        <v>0</v>
      </c>
      <c r="BL202" s="20" t="s">
        <v>149</v>
      </c>
      <c r="BM202" s="223" t="s">
        <v>320</v>
      </c>
    </row>
    <row r="203" s="2" customFormat="1">
      <c r="A203" s="41"/>
      <c r="B203" s="42"/>
      <c r="C203" s="43"/>
      <c r="D203" s="225" t="s">
        <v>151</v>
      </c>
      <c r="E203" s="43"/>
      <c r="F203" s="226" t="s">
        <v>321</v>
      </c>
      <c r="G203" s="43"/>
      <c r="H203" s="43"/>
      <c r="I203" s="227"/>
      <c r="J203" s="227"/>
      <c r="K203" s="43"/>
      <c r="L203" s="43"/>
      <c r="M203" s="47"/>
      <c r="N203" s="228"/>
      <c r="O203" s="229"/>
      <c r="P203" s="87"/>
      <c r="Q203" s="87"/>
      <c r="R203" s="87"/>
      <c r="S203" s="87"/>
      <c r="T203" s="87"/>
      <c r="U203" s="87"/>
      <c r="V203" s="87"/>
      <c r="W203" s="87"/>
      <c r="X203" s="88"/>
      <c r="Y203" s="41"/>
      <c r="Z203" s="41"/>
      <c r="AA203" s="41"/>
      <c r="AB203" s="41"/>
      <c r="AC203" s="41"/>
      <c r="AD203" s="41"/>
      <c r="AE203" s="41"/>
      <c r="AT203" s="20" t="s">
        <v>151</v>
      </c>
      <c r="AU203" s="20" t="s">
        <v>84</v>
      </c>
    </row>
    <row r="204" s="13" customFormat="1">
      <c r="A204" s="13"/>
      <c r="B204" s="230"/>
      <c r="C204" s="231"/>
      <c r="D204" s="232" t="s">
        <v>153</v>
      </c>
      <c r="E204" s="233" t="s">
        <v>20</v>
      </c>
      <c r="F204" s="234" t="s">
        <v>322</v>
      </c>
      <c r="G204" s="231"/>
      <c r="H204" s="235">
        <v>2674</v>
      </c>
      <c r="I204" s="236"/>
      <c r="J204" s="236"/>
      <c r="K204" s="231"/>
      <c r="L204" s="231"/>
      <c r="M204" s="237"/>
      <c r="N204" s="238"/>
      <c r="O204" s="239"/>
      <c r="P204" s="239"/>
      <c r="Q204" s="239"/>
      <c r="R204" s="239"/>
      <c r="S204" s="239"/>
      <c r="T204" s="239"/>
      <c r="U204" s="239"/>
      <c r="V204" s="239"/>
      <c r="W204" s="239"/>
      <c r="X204" s="240"/>
      <c r="Y204" s="13"/>
      <c r="Z204" s="13"/>
      <c r="AA204" s="13"/>
      <c r="AB204" s="13"/>
      <c r="AC204" s="13"/>
      <c r="AD204" s="13"/>
      <c r="AE204" s="13"/>
      <c r="AT204" s="241" t="s">
        <v>153</v>
      </c>
      <c r="AU204" s="241" t="s">
        <v>84</v>
      </c>
      <c r="AV204" s="13" t="s">
        <v>84</v>
      </c>
      <c r="AW204" s="13" t="s">
        <v>5</v>
      </c>
      <c r="AX204" s="13" t="s">
        <v>74</v>
      </c>
      <c r="AY204" s="241" t="s">
        <v>142</v>
      </c>
    </row>
    <row r="205" s="13" customFormat="1">
      <c r="A205" s="13"/>
      <c r="B205" s="230"/>
      <c r="C205" s="231"/>
      <c r="D205" s="232" t="s">
        <v>153</v>
      </c>
      <c r="E205" s="233" t="s">
        <v>20</v>
      </c>
      <c r="F205" s="234" t="s">
        <v>306</v>
      </c>
      <c r="G205" s="231"/>
      <c r="H205" s="235">
        <v>122</v>
      </c>
      <c r="I205" s="236"/>
      <c r="J205" s="236"/>
      <c r="K205" s="231"/>
      <c r="L205" s="231"/>
      <c r="M205" s="237"/>
      <c r="N205" s="238"/>
      <c r="O205" s="239"/>
      <c r="P205" s="239"/>
      <c r="Q205" s="239"/>
      <c r="R205" s="239"/>
      <c r="S205" s="239"/>
      <c r="T205" s="239"/>
      <c r="U205" s="239"/>
      <c r="V205" s="239"/>
      <c r="W205" s="239"/>
      <c r="X205" s="240"/>
      <c r="Y205" s="13"/>
      <c r="Z205" s="13"/>
      <c r="AA205" s="13"/>
      <c r="AB205" s="13"/>
      <c r="AC205" s="13"/>
      <c r="AD205" s="13"/>
      <c r="AE205" s="13"/>
      <c r="AT205" s="241" t="s">
        <v>153</v>
      </c>
      <c r="AU205" s="241" t="s">
        <v>84</v>
      </c>
      <c r="AV205" s="13" t="s">
        <v>84</v>
      </c>
      <c r="AW205" s="13" t="s">
        <v>5</v>
      </c>
      <c r="AX205" s="13" t="s">
        <v>74</v>
      </c>
      <c r="AY205" s="241" t="s">
        <v>142</v>
      </c>
    </row>
    <row r="206" s="15" customFormat="1">
      <c r="A206" s="15"/>
      <c r="B206" s="252"/>
      <c r="C206" s="253"/>
      <c r="D206" s="232" t="s">
        <v>153</v>
      </c>
      <c r="E206" s="254" t="s">
        <v>20</v>
      </c>
      <c r="F206" s="255" t="s">
        <v>180</v>
      </c>
      <c r="G206" s="253"/>
      <c r="H206" s="256">
        <v>2796</v>
      </c>
      <c r="I206" s="257"/>
      <c r="J206" s="257"/>
      <c r="K206" s="253"/>
      <c r="L206" s="253"/>
      <c r="M206" s="258"/>
      <c r="N206" s="259"/>
      <c r="O206" s="260"/>
      <c r="P206" s="260"/>
      <c r="Q206" s="260"/>
      <c r="R206" s="260"/>
      <c r="S206" s="260"/>
      <c r="T206" s="260"/>
      <c r="U206" s="260"/>
      <c r="V206" s="260"/>
      <c r="W206" s="260"/>
      <c r="X206" s="261"/>
      <c r="Y206" s="15"/>
      <c r="Z206" s="15"/>
      <c r="AA206" s="15"/>
      <c r="AB206" s="15"/>
      <c r="AC206" s="15"/>
      <c r="AD206" s="15"/>
      <c r="AE206" s="15"/>
      <c r="AT206" s="262" t="s">
        <v>153</v>
      </c>
      <c r="AU206" s="262" t="s">
        <v>84</v>
      </c>
      <c r="AV206" s="15" t="s">
        <v>149</v>
      </c>
      <c r="AW206" s="15" t="s">
        <v>5</v>
      </c>
      <c r="AX206" s="15" t="s">
        <v>82</v>
      </c>
      <c r="AY206" s="262" t="s">
        <v>142</v>
      </c>
    </row>
    <row r="207" s="2" customFormat="1" ht="24.15" customHeight="1">
      <c r="A207" s="41"/>
      <c r="B207" s="42"/>
      <c r="C207" s="211" t="s">
        <v>100</v>
      </c>
      <c r="D207" s="211" t="s">
        <v>144</v>
      </c>
      <c r="E207" s="212" t="s">
        <v>323</v>
      </c>
      <c r="F207" s="213" t="s">
        <v>324</v>
      </c>
      <c r="G207" s="214" t="s">
        <v>325</v>
      </c>
      <c r="H207" s="215">
        <v>60</v>
      </c>
      <c r="I207" s="216"/>
      <c r="J207" s="216"/>
      <c r="K207" s="217">
        <f>ROUND(P207*H207,2)</f>
        <v>0</v>
      </c>
      <c r="L207" s="213" t="s">
        <v>148</v>
      </c>
      <c r="M207" s="47"/>
      <c r="N207" s="218" t="s">
        <v>20</v>
      </c>
      <c r="O207" s="219" t="s">
        <v>43</v>
      </c>
      <c r="P207" s="220">
        <f>I207+J207</f>
        <v>0</v>
      </c>
      <c r="Q207" s="220">
        <f>ROUND(I207*H207,2)</f>
        <v>0</v>
      </c>
      <c r="R207" s="220">
        <f>ROUND(J207*H207,2)</f>
        <v>0</v>
      </c>
      <c r="S207" s="87"/>
      <c r="T207" s="221">
        <f>S207*H207</f>
        <v>0</v>
      </c>
      <c r="U207" s="221">
        <v>0.056500000000000002</v>
      </c>
      <c r="V207" s="221">
        <f>U207*H207</f>
        <v>3.3900000000000001</v>
      </c>
      <c r="W207" s="221">
        <v>0</v>
      </c>
      <c r="X207" s="222">
        <f>W207*H207</f>
        <v>0</v>
      </c>
      <c r="Y207" s="41"/>
      <c r="Z207" s="41"/>
      <c r="AA207" s="41"/>
      <c r="AB207" s="41"/>
      <c r="AC207" s="41"/>
      <c r="AD207" s="41"/>
      <c r="AE207" s="41"/>
      <c r="AR207" s="223" t="s">
        <v>149</v>
      </c>
      <c r="AT207" s="223" t="s">
        <v>144</v>
      </c>
      <c r="AU207" s="223" t="s">
        <v>84</v>
      </c>
      <c r="AY207" s="20" t="s">
        <v>142</v>
      </c>
      <c r="BE207" s="224">
        <f>IF(O207="základní",K207,0)</f>
        <v>0</v>
      </c>
      <c r="BF207" s="224">
        <f>IF(O207="snížená",K207,0)</f>
        <v>0</v>
      </c>
      <c r="BG207" s="224">
        <f>IF(O207="zákl. přenesená",K207,0)</f>
        <v>0</v>
      </c>
      <c r="BH207" s="224">
        <f>IF(O207="sníž. přenesená",K207,0)</f>
        <v>0</v>
      </c>
      <c r="BI207" s="224">
        <f>IF(O207="nulová",K207,0)</f>
        <v>0</v>
      </c>
      <c r="BJ207" s="20" t="s">
        <v>82</v>
      </c>
      <c r="BK207" s="224">
        <f>ROUND(P207*H207,2)</f>
        <v>0</v>
      </c>
      <c r="BL207" s="20" t="s">
        <v>149</v>
      </c>
      <c r="BM207" s="223" t="s">
        <v>326</v>
      </c>
    </row>
    <row r="208" s="2" customFormat="1">
      <c r="A208" s="41"/>
      <c r="B208" s="42"/>
      <c r="C208" s="43"/>
      <c r="D208" s="225" t="s">
        <v>151</v>
      </c>
      <c r="E208" s="43"/>
      <c r="F208" s="226" t="s">
        <v>327</v>
      </c>
      <c r="G208" s="43"/>
      <c r="H208" s="43"/>
      <c r="I208" s="227"/>
      <c r="J208" s="227"/>
      <c r="K208" s="43"/>
      <c r="L208" s="43"/>
      <c r="M208" s="47"/>
      <c r="N208" s="228"/>
      <c r="O208" s="229"/>
      <c r="P208" s="87"/>
      <c r="Q208" s="87"/>
      <c r="R208" s="87"/>
      <c r="S208" s="87"/>
      <c r="T208" s="87"/>
      <c r="U208" s="87"/>
      <c r="V208" s="87"/>
      <c r="W208" s="87"/>
      <c r="X208" s="88"/>
      <c r="Y208" s="41"/>
      <c r="Z208" s="41"/>
      <c r="AA208" s="41"/>
      <c r="AB208" s="41"/>
      <c r="AC208" s="41"/>
      <c r="AD208" s="41"/>
      <c r="AE208" s="41"/>
      <c r="AT208" s="20" t="s">
        <v>151</v>
      </c>
      <c r="AU208" s="20" t="s">
        <v>84</v>
      </c>
    </row>
    <row r="209" s="13" customFormat="1">
      <c r="A209" s="13"/>
      <c r="B209" s="230"/>
      <c r="C209" s="231"/>
      <c r="D209" s="232" t="s">
        <v>153</v>
      </c>
      <c r="E209" s="233" t="s">
        <v>20</v>
      </c>
      <c r="F209" s="234" t="s">
        <v>328</v>
      </c>
      <c r="G209" s="231"/>
      <c r="H209" s="235">
        <v>30</v>
      </c>
      <c r="I209" s="236"/>
      <c r="J209" s="236"/>
      <c r="K209" s="231"/>
      <c r="L209" s="231"/>
      <c r="M209" s="237"/>
      <c r="N209" s="238"/>
      <c r="O209" s="239"/>
      <c r="P209" s="239"/>
      <c r="Q209" s="239"/>
      <c r="R209" s="239"/>
      <c r="S209" s="239"/>
      <c r="T209" s="239"/>
      <c r="U209" s="239"/>
      <c r="V209" s="239"/>
      <c r="W209" s="239"/>
      <c r="X209" s="240"/>
      <c r="Y209" s="13"/>
      <c r="Z209" s="13"/>
      <c r="AA209" s="13"/>
      <c r="AB209" s="13"/>
      <c r="AC209" s="13"/>
      <c r="AD209" s="13"/>
      <c r="AE209" s="13"/>
      <c r="AT209" s="241" t="s">
        <v>153</v>
      </c>
      <c r="AU209" s="241" t="s">
        <v>84</v>
      </c>
      <c r="AV209" s="13" t="s">
        <v>84</v>
      </c>
      <c r="AW209" s="13" t="s">
        <v>5</v>
      </c>
      <c r="AX209" s="13" t="s">
        <v>74</v>
      </c>
      <c r="AY209" s="241" t="s">
        <v>142</v>
      </c>
    </row>
    <row r="210" s="13" customFormat="1">
      <c r="A210" s="13"/>
      <c r="B210" s="230"/>
      <c r="C210" s="231"/>
      <c r="D210" s="232" t="s">
        <v>153</v>
      </c>
      <c r="E210" s="233" t="s">
        <v>20</v>
      </c>
      <c r="F210" s="234" t="s">
        <v>329</v>
      </c>
      <c r="G210" s="231"/>
      <c r="H210" s="235">
        <v>15</v>
      </c>
      <c r="I210" s="236"/>
      <c r="J210" s="236"/>
      <c r="K210" s="231"/>
      <c r="L210" s="231"/>
      <c r="M210" s="237"/>
      <c r="N210" s="238"/>
      <c r="O210" s="239"/>
      <c r="P210" s="239"/>
      <c r="Q210" s="239"/>
      <c r="R210" s="239"/>
      <c r="S210" s="239"/>
      <c r="T210" s="239"/>
      <c r="U210" s="239"/>
      <c r="V210" s="239"/>
      <c r="W210" s="239"/>
      <c r="X210" s="240"/>
      <c r="Y210" s="13"/>
      <c r="Z210" s="13"/>
      <c r="AA210" s="13"/>
      <c r="AB210" s="13"/>
      <c r="AC210" s="13"/>
      <c r="AD210" s="13"/>
      <c r="AE210" s="13"/>
      <c r="AT210" s="241" t="s">
        <v>153</v>
      </c>
      <c r="AU210" s="241" t="s">
        <v>84</v>
      </c>
      <c r="AV210" s="13" t="s">
        <v>84</v>
      </c>
      <c r="AW210" s="13" t="s">
        <v>5</v>
      </c>
      <c r="AX210" s="13" t="s">
        <v>74</v>
      </c>
      <c r="AY210" s="241" t="s">
        <v>142</v>
      </c>
    </row>
    <row r="211" s="13" customFormat="1">
      <c r="A211" s="13"/>
      <c r="B211" s="230"/>
      <c r="C211" s="231"/>
      <c r="D211" s="232" t="s">
        <v>153</v>
      </c>
      <c r="E211" s="233" t="s">
        <v>20</v>
      </c>
      <c r="F211" s="234" t="s">
        <v>330</v>
      </c>
      <c r="G211" s="231"/>
      <c r="H211" s="235">
        <v>15</v>
      </c>
      <c r="I211" s="236"/>
      <c r="J211" s="236"/>
      <c r="K211" s="231"/>
      <c r="L211" s="231"/>
      <c r="M211" s="237"/>
      <c r="N211" s="238"/>
      <c r="O211" s="239"/>
      <c r="P211" s="239"/>
      <c r="Q211" s="239"/>
      <c r="R211" s="239"/>
      <c r="S211" s="239"/>
      <c r="T211" s="239"/>
      <c r="U211" s="239"/>
      <c r="V211" s="239"/>
      <c r="W211" s="239"/>
      <c r="X211" s="240"/>
      <c r="Y211" s="13"/>
      <c r="Z211" s="13"/>
      <c r="AA211" s="13"/>
      <c r="AB211" s="13"/>
      <c r="AC211" s="13"/>
      <c r="AD211" s="13"/>
      <c r="AE211" s="13"/>
      <c r="AT211" s="241" t="s">
        <v>153</v>
      </c>
      <c r="AU211" s="241" t="s">
        <v>84</v>
      </c>
      <c r="AV211" s="13" t="s">
        <v>84</v>
      </c>
      <c r="AW211" s="13" t="s">
        <v>5</v>
      </c>
      <c r="AX211" s="13" t="s">
        <v>74</v>
      </c>
      <c r="AY211" s="241" t="s">
        <v>142</v>
      </c>
    </row>
    <row r="212" s="15" customFormat="1">
      <c r="A212" s="15"/>
      <c r="B212" s="252"/>
      <c r="C212" s="253"/>
      <c r="D212" s="232" t="s">
        <v>153</v>
      </c>
      <c r="E212" s="254" t="s">
        <v>20</v>
      </c>
      <c r="F212" s="255" t="s">
        <v>180</v>
      </c>
      <c r="G212" s="253"/>
      <c r="H212" s="256">
        <v>60</v>
      </c>
      <c r="I212" s="257"/>
      <c r="J212" s="257"/>
      <c r="K212" s="253"/>
      <c r="L212" s="253"/>
      <c r="M212" s="258"/>
      <c r="N212" s="259"/>
      <c r="O212" s="260"/>
      <c r="P212" s="260"/>
      <c r="Q212" s="260"/>
      <c r="R212" s="260"/>
      <c r="S212" s="260"/>
      <c r="T212" s="260"/>
      <c r="U212" s="260"/>
      <c r="V212" s="260"/>
      <c r="W212" s="260"/>
      <c r="X212" s="261"/>
      <c r="Y212" s="15"/>
      <c r="Z212" s="15"/>
      <c r="AA212" s="15"/>
      <c r="AB212" s="15"/>
      <c r="AC212" s="15"/>
      <c r="AD212" s="15"/>
      <c r="AE212" s="15"/>
      <c r="AT212" s="262" t="s">
        <v>153</v>
      </c>
      <c r="AU212" s="262" t="s">
        <v>84</v>
      </c>
      <c r="AV212" s="15" t="s">
        <v>149</v>
      </c>
      <c r="AW212" s="15" t="s">
        <v>5</v>
      </c>
      <c r="AX212" s="15" t="s">
        <v>82</v>
      </c>
      <c r="AY212" s="262" t="s">
        <v>142</v>
      </c>
    </row>
    <row r="213" s="12" customFormat="1" ht="22.8" customHeight="1">
      <c r="A213" s="12"/>
      <c r="B213" s="194"/>
      <c r="C213" s="195"/>
      <c r="D213" s="196" t="s">
        <v>73</v>
      </c>
      <c r="E213" s="209" t="s">
        <v>331</v>
      </c>
      <c r="F213" s="209" t="s">
        <v>332</v>
      </c>
      <c r="G213" s="195"/>
      <c r="H213" s="195"/>
      <c r="I213" s="198"/>
      <c r="J213" s="198"/>
      <c r="K213" s="210">
        <f>BK213</f>
        <v>0</v>
      </c>
      <c r="L213" s="195"/>
      <c r="M213" s="200"/>
      <c r="N213" s="201"/>
      <c r="O213" s="202"/>
      <c r="P213" s="202"/>
      <c r="Q213" s="203">
        <f>SUM(Q214:Q217)</f>
        <v>0</v>
      </c>
      <c r="R213" s="203">
        <f>SUM(R214:R217)</f>
        <v>0</v>
      </c>
      <c r="S213" s="202"/>
      <c r="T213" s="204">
        <f>SUM(T214:T217)</f>
        <v>0</v>
      </c>
      <c r="U213" s="202"/>
      <c r="V213" s="204">
        <f>SUM(V214:V217)</f>
        <v>0</v>
      </c>
      <c r="W213" s="202"/>
      <c r="X213" s="205">
        <f>SUM(X214:X217)</f>
        <v>0</v>
      </c>
      <c r="Y213" s="12"/>
      <c r="Z213" s="12"/>
      <c r="AA213" s="12"/>
      <c r="AB213" s="12"/>
      <c r="AC213" s="12"/>
      <c r="AD213" s="12"/>
      <c r="AE213" s="12"/>
      <c r="AR213" s="206" t="s">
        <v>82</v>
      </c>
      <c r="AT213" s="207" t="s">
        <v>73</v>
      </c>
      <c r="AU213" s="207" t="s">
        <v>82</v>
      </c>
      <c r="AY213" s="206" t="s">
        <v>142</v>
      </c>
      <c r="BK213" s="208">
        <f>SUM(BK214:BK217)</f>
        <v>0</v>
      </c>
    </row>
    <row r="214" s="2" customFormat="1" ht="44.25" customHeight="1">
      <c r="A214" s="41"/>
      <c r="B214" s="42"/>
      <c r="C214" s="211" t="s">
        <v>333</v>
      </c>
      <c r="D214" s="211" t="s">
        <v>144</v>
      </c>
      <c r="E214" s="212" t="s">
        <v>334</v>
      </c>
      <c r="F214" s="213" t="s">
        <v>335</v>
      </c>
      <c r="G214" s="214" t="s">
        <v>237</v>
      </c>
      <c r="H214" s="215">
        <v>3002.239</v>
      </c>
      <c r="I214" s="216"/>
      <c r="J214" s="216"/>
      <c r="K214" s="217">
        <f>ROUND(P214*H214,2)</f>
        <v>0</v>
      </c>
      <c r="L214" s="213" t="s">
        <v>148</v>
      </c>
      <c r="M214" s="47"/>
      <c r="N214" s="218" t="s">
        <v>20</v>
      </c>
      <c r="O214" s="219" t="s">
        <v>43</v>
      </c>
      <c r="P214" s="220">
        <f>I214+J214</f>
        <v>0</v>
      </c>
      <c r="Q214" s="220">
        <f>ROUND(I214*H214,2)</f>
        <v>0</v>
      </c>
      <c r="R214" s="220">
        <f>ROUND(J214*H214,2)</f>
        <v>0</v>
      </c>
      <c r="S214" s="87"/>
      <c r="T214" s="221">
        <f>S214*H214</f>
        <v>0</v>
      </c>
      <c r="U214" s="221">
        <v>0</v>
      </c>
      <c r="V214" s="221">
        <f>U214*H214</f>
        <v>0</v>
      </c>
      <c r="W214" s="221">
        <v>0</v>
      </c>
      <c r="X214" s="222">
        <f>W214*H214</f>
        <v>0</v>
      </c>
      <c r="Y214" s="41"/>
      <c r="Z214" s="41"/>
      <c r="AA214" s="41"/>
      <c r="AB214" s="41"/>
      <c r="AC214" s="41"/>
      <c r="AD214" s="41"/>
      <c r="AE214" s="41"/>
      <c r="AR214" s="223" t="s">
        <v>149</v>
      </c>
      <c r="AT214" s="223" t="s">
        <v>144</v>
      </c>
      <c r="AU214" s="223" t="s">
        <v>84</v>
      </c>
      <c r="AY214" s="20" t="s">
        <v>142</v>
      </c>
      <c r="BE214" s="224">
        <f>IF(O214="základní",K214,0)</f>
        <v>0</v>
      </c>
      <c r="BF214" s="224">
        <f>IF(O214="snížená",K214,0)</f>
        <v>0</v>
      </c>
      <c r="BG214" s="224">
        <f>IF(O214="zákl. přenesená",K214,0)</f>
        <v>0</v>
      </c>
      <c r="BH214" s="224">
        <f>IF(O214="sníž. přenesená",K214,0)</f>
        <v>0</v>
      </c>
      <c r="BI214" s="224">
        <f>IF(O214="nulová",K214,0)</f>
        <v>0</v>
      </c>
      <c r="BJ214" s="20" t="s">
        <v>82</v>
      </c>
      <c r="BK214" s="224">
        <f>ROUND(P214*H214,2)</f>
        <v>0</v>
      </c>
      <c r="BL214" s="20" t="s">
        <v>149</v>
      </c>
      <c r="BM214" s="223" t="s">
        <v>336</v>
      </c>
    </row>
    <row r="215" s="2" customFormat="1">
      <c r="A215" s="41"/>
      <c r="B215" s="42"/>
      <c r="C215" s="43"/>
      <c r="D215" s="225" t="s">
        <v>151</v>
      </c>
      <c r="E215" s="43"/>
      <c r="F215" s="226" t="s">
        <v>337</v>
      </c>
      <c r="G215" s="43"/>
      <c r="H215" s="43"/>
      <c r="I215" s="227"/>
      <c r="J215" s="227"/>
      <c r="K215" s="43"/>
      <c r="L215" s="43"/>
      <c r="M215" s="47"/>
      <c r="N215" s="228"/>
      <c r="O215" s="229"/>
      <c r="P215" s="87"/>
      <c r="Q215" s="87"/>
      <c r="R215" s="87"/>
      <c r="S215" s="87"/>
      <c r="T215" s="87"/>
      <c r="U215" s="87"/>
      <c r="V215" s="87"/>
      <c r="W215" s="87"/>
      <c r="X215" s="88"/>
      <c r="Y215" s="41"/>
      <c r="Z215" s="41"/>
      <c r="AA215" s="41"/>
      <c r="AB215" s="41"/>
      <c r="AC215" s="41"/>
      <c r="AD215" s="41"/>
      <c r="AE215" s="41"/>
      <c r="AT215" s="20" t="s">
        <v>151</v>
      </c>
      <c r="AU215" s="20" t="s">
        <v>84</v>
      </c>
    </row>
    <row r="216" s="2" customFormat="1" ht="55.5" customHeight="1">
      <c r="A216" s="41"/>
      <c r="B216" s="42"/>
      <c r="C216" s="211" t="s">
        <v>338</v>
      </c>
      <c r="D216" s="211" t="s">
        <v>144</v>
      </c>
      <c r="E216" s="212" t="s">
        <v>339</v>
      </c>
      <c r="F216" s="213" t="s">
        <v>340</v>
      </c>
      <c r="G216" s="214" t="s">
        <v>237</v>
      </c>
      <c r="H216" s="215">
        <v>3002.239</v>
      </c>
      <c r="I216" s="216"/>
      <c r="J216" s="216"/>
      <c r="K216" s="217">
        <f>ROUND(P216*H216,2)</f>
        <v>0</v>
      </c>
      <c r="L216" s="213" t="s">
        <v>148</v>
      </c>
      <c r="M216" s="47"/>
      <c r="N216" s="218" t="s">
        <v>20</v>
      </c>
      <c r="O216" s="219" t="s">
        <v>43</v>
      </c>
      <c r="P216" s="220">
        <f>I216+J216</f>
        <v>0</v>
      </c>
      <c r="Q216" s="220">
        <f>ROUND(I216*H216,2)</f>
        <v>0</v>
      </c>
      <c r="R216" s="220">
        <f>ROUND(J216*H216,2)</f>
        <v>0</v>
      </c>
      <c r="S216" s="87"/>
      <c r="T216" s="221">
        <f>S216*H216</f>
        <v>0</v>
      </c>
      <c r="U216" s="221">
        <v>0</v>
      </c>
      <c r="V216" s="221">
        <f>U216*H216</f>
        <v>0</v>
      </c>
      <c r="W216" s="221">
        <v>0</v>
      </c>
      <c r="X216" s="222">
        <f>W216*H216</f>
        <v>0</v>
      </c>
      <c r="Y216" s="41"/>
      <c r="Z216" s="41"/>
      <c r="AA216" s="41"/>
      <c r="AB216" s="41"/>
      <c r="AC216" s="41"/>
      <c r="AD216" s="41"/>
      <c r="AE216" s="41"/>
      <c r="AR216" s="223" t="s">
        <v>149</v>
      </c>
      <c r="AT216" s="223" t="s">
        <v>144</v>
      </c>
      <c r="AU216" s="223" t="s">
        <v>84</v>
      </c>
      <c r="AY216" s="20" t="s">
        <v>142</v>
      </c>
      <c r="BE216" s="224">
        <f>IF(O216="základní",K216,0)</f>
        <v>0</v>
      </c>
      <c r="BF216" s="224">
        <f>IF(O216="snížená",K216,0)</f>
        <v>0</v>
      </c>
      <c r="BG216" s="224">
        <f>IF(O216="zákl. přenesená",K216,0)</f>
        <v>0</v>
      </c>
      <c r="BH216" s="224">
        <f>IF(O216="sníž. přenesená",K216,0)</f>
        <v>0</v>
      </c>
      <c r="BI216" s="224">
        <f>IF(O216="nulová",K216,0)</f>
        <v>0</v>
      </c>
      <c r="BJ216" s="20" t="s">
        <v>82</v>
      </c>
      <c r="BK216" s="224">
        <f>ROUND(P216*H216,2)</f>
        <v>0</v>
      </c>
      <c r="BL216" s="20" t="s">
        <v>149</v>
      </c>
      <c r="BM216" s="223" t="s">
        <v>341</v>
      </c>
    </row>
    <row r="217" s="2" customFormat="1">
      <c r="A217" s="41"/>
      <c r="B217" s="42"/>
      <c r="C217" s="43"/>
      <c r="D217" s="225" t="s">
        <v>151</v>
      </c>
      <c r="E217" s="43"/>
      <c r="F217" s="226" t="s">
        <v>342</v>
      </c>
      <c r="G217" s="43"/>
      <c r="H217" s="43"/>
      <c r="I217" s="227"/>
      <c r="J217" s="227"/>
      <c r="K217" s="43"/>
      <c r="L217" s="43"/>
      <c r="M217" s="47"/>
      <c r="N217" s="285"/>
      <c r="O217" s="286"/>
      <c r="P217" s="287"/>
      <c r="Q217" s="287"/>
      <c r="R217" s="287"/>
      <c r="S217" s="287"/>
      <c r="T217" s="287"/>
      <c r="U217" s="287"/>
      <c r="V217" s="287"/>
      <c r="W217" s="287"/>
      <c r="X217" s="288"/>
      <c r="Y217" s="41"/>
      <c r="Z217" s="41"/>
      <c r="AA217" s="41"/>
      <c r="AB217" s="41"/>
      <c r="AC217" s="41"/>
      <c r="AD217" s="41"/>
      <c r="AE217" s="41"/>
      <c r="AT217" s="20" t="s">
        <v>151</v>
      </c>
      <c r="AU217" s="20" t="s">
        <v>84</v>
      </c>
    </row>
    <row r="218" s="2" customFormat="1" ht="6.96" customHeight="1">
      <c r="A218" s="41"/>
      <c r="B218" s="62"/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47"/>
      <c r="N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</row>
  </sheetData>
  <sheetProtection sheet="1" autoFilter="0" formatColumns="0" formatRows="0" objects="1" scenarios="1" spinCount="100000" saltValue="wNFnSKrvh5Xq0GqKt6v4zgQIqF6OxBf2a9a85GVfmyDCPJEOUxOg7q/HQlolt8DSvvTj26oLPoEMMbNPxPYB5Q==" hashValue="k1l1aEVtCKX35cO8GpWRfC/y7ZgQIMlENPMA5JgXo8vjKlrJuVsW7GpFBeW9uegy2QM/rFPno/4wc3CQ+wvX1g==" algorithmName="SHA-512" password="CC35"/>
  <autoFilter ref="C85:L217"/>
  <mergeCells count="9">
    <mergeCell ref="E7:H7"/>
    <mergeCell ref="E9:H9"/>
    <mergeCell ref="E18:H18"/>
    <mergeCell ref="E27:H27"/>
    <mergeCell ref="E50:H50"/>
    <mergeCell ref="E52:H52"/>
    <mergeCell ref="E76:H76"/>
    <mergeCell ref="E78:H78"/>
    <mergeCell ref="M2:Z2"/>
  </mergeCells>
  <hyperlinks>
    <hyperlink ref="F90" r:id="rId1" display="https://podminky.urs.cz/item/CS_URS_2024_01/112251101"/>
    <hyperlink ref="F93" r:id="rId2" display="https://podminky.urs.cz/item/CS_URS_2024_01/112251102"/>
    <hyperlink ref="F96" r:id="rId3" display="https://podminky.urs.cz/item/CS_URS_2024_01/112251103"/>
    <hyperlink ref="F99" r:id="rId4" display="https://podminky.urs.cz/item/CS_URS_2024_01/121111201"/>
    <hyperlink ref="F102" r:id="rId5" display="https://podminky.urs.cz/item/CS_URS_2024_01/122251106"/>
    <hyperlink ref="F112" r:id="rId6" display="https://podminky.urs.cz/item/CS_URS_2024_01/122351106"/>
    <hyperlink ref="F115" r:id="rId7" display="https://podminky.urs.cz/item/CS_URS_2024_01/162351104"/>
    <hyperlink ref="F128" r:id="rId8" display="https://podminky.urs.cz/item/CS_URS_2024_01/162351124"/>
    <hyperlink ref="F131" r:id="rId9" display="https://podminky.urs.cz/item/CS_URS_2024_01/162451106"/>
    <hyperlink ref="F139" r:id="rId10" display="https://podminky.urs.cz/item/CS_URS_2024_01/162451126"/>
    <hyperlink ref="F142" r:id="rId11" display="https://podminky.urs.cz/item/CS_URS_2024_01/167151111"/>
    <hyperlink ref="F145" r:id="rId12" display="https://podminky.urs.cz/item/CS_URS_2024_01/167151112"/>
    <hyperlink ref="F148" r:id="rId13" display="https://podminky.urs.cz/item/CS_URS_2024_01/171151103"/>
    <hyperlink ref="F154" r:id="rId14" display="https://podminky.urs.cz/item/CS_URS_2024_01/171251201"/>
    <hyperlink ref="F157" r:id="rId15" display="https://podminky.urs.cz/item/CS_URS_2024_01/171251101"/>
    <hyperlink ref="F160" r:id="rId16" display="https://podminky.urs.cz/item/CS_URS_2024_01/174251201"/>
    <hyperlink ref="F163" r:id="rId17" display="https://podminky.urs.cz/item/CS_URS_2024_01/174251202"/>
    <hyperlink ref="F166" r:id="rId18" display="https://podminky.urs.cz/item/CS_URS_2024_01/174251203"/>
    <hyperlink ref="F169" r:id="rId19" display="https://podminky.urs.cz/item/CS_URS_2024_01/181152302"/>
    <hyperlink ref="F172" r:id="rId20" display="https://podminky.urs.cz/item/CS_URS_2024_01/182151112"/>
    <hyperlink ref="F175" r:id="rId21" display="https://podminky.urs.cz/item/CS_URS_2024_01/182251101"/>
    <hyperlink ref="F185" r:id="rId22" display="https://podminky.urs.cz/item/CS_URS_2024_01/463211151"/>
    <hyperlink ref="F190" r:id="rId23" display="https://podminky.urs.cz/item/CS_URS_2024_01/564831111"/>
    <hyperlink ref="F195" r:id="rId24" display="https://podminky.urs.cz/item/CS_URS_2024_01/564851111"/>
    <hyperlink ref="F203" r:id="rId25" display="https://podminky.urs.cz/item/CS_URS_2024_01/571904111"/>
    <hyperlink ref="F208" r:id="rId26" display="https://podminky.urs.cz/item/CS_URS_2024_01/597311121"/>
    <hyperlink ref="F215" r:id="rId27" display="https://podminky.urs.cz/item/CS_URS_2024_01/998225111"/>
    <hyperlink ref="F217" r:id="rId28" display="https://podminky.urs.cz/item/CS_URS_2024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20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23"/>
      <c r="AT3" s="20" t="s">
        <v>84</v>
      </c>
    </row>
    <row r="4" s="1" customFormat="1" ht="24.96" customHeight="1">
      <c r="B4" s="23"/>
      <c r="D4" s="135" t="s">
        <v>92</v>
      </c>
      <c r="M4" s="23"/>
      <c r="N4" s="136" t="s">
        <v>11</v>
      </c>
      <c r="AT4" s="20" t="s">
        <v>4</v>
      </c>
    </row>
    <row r="5" s="1" customFormat="1" ht="6.96" customHeight="1">
      <c r="B5" s="23"/>
      <c r="M5" s="23"/>
    </row>
    <row r="6" s="1" customFormat="1" ht="12" customHeight="1">
      <c r="B6" s="23"/>
      <c r="D6" s="137" t="s">
        <v>17</v>
      </c>
      <c r="M6" s="23"/>
    </row>
    <row r="7" s="1" customFormat="1" ht="16.5" customHeight="1">
      <c r="B7" s="23"/>
      <c r="E7" s="138" t="str">
        <f>'Rekapitulace stavby'!K6</f>
        <v>LC Lotrůvka</v>
      </c>
      <c r="F7" s="137"/>
      <c r="G7" s="137"/>
      <c r="H7" s="137"/>
      <c r="M7" s="23"/>
    </row>
    <row r="8" s="2" customFormat="1" ht="12" customHeight="1">
      <c r="A8" s="41"/>
      <c r="B8" s="47"/>
      <c r="C8" s="41"/>
      <c r="D8" s="137" t="s">
        <v>101</v>
      </c>
      <c r="E8" s="41"/>
      <c r="F8" s="41"/>
      <c r="G8" s="41"/>
      <c r="H8" s="41"/>
      <c r="I8" s="41"/>
      <c r="J8" s="41"/>
      <c r="K8" s="41"/>
      <c r="L8" s="41"/>
      <c r="M8" s="139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0" t="s">
        <v>343</v>
      </c>
      <c r="F9" s="41"/>
      <c r="G9" s="41"/>
      <c r="H9" s="41"/>
      <c r="I9" s="41"/>
      <c r="J9" s="41"/>
      <c r="K9" s="41"/>
      <c r="L9" s="41"/>
      <c r="M9" s="13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13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7" t="s">
        <v>19</v>
      </c>
      <c r="E11" s="41"/>
      <c r="F11" s="141" t="s">
        <v>20</v>
      </c>
      <c r="G11" s="41"/>
      <c r="H11" s="41"/>
      <c r="I11" s="137" t="s">
        <v>21</v>
      </c>
      <c r="J11" s="141" t="s">
        <v>20</v>
      </c>
      <c r="K11" s="41"/>
      <c r="L11" s="41"/>
      <c r="M11" s="13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7" t="s">
        <v>22</v>
      </c>
      <c r="E12" s="41"/>
      <c r="F12" s="141" t="s">
        <v>23</v>
      </c>
      <c r="G12" s="41"/>
      <c r="H12" s="41"/>
      <c r="I12" s="137" t="s">
        <v>24</v>
      </c>
      <c r="J12" s="142" t="str">
        <f>'Rekapitulace stavby'!AN8</f>
        <v>5. 10. 2018</v>
      </c>
      <c r="K12" s="41"/>
      <c r="L12" s="41"/>
      <c r="M12" s="13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13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7" t="s">
        <v>26</v>
      </c>
      <c r="E14" s="41"/>
      <c r="F14" s="41"/>
      <c r="G14" s="41"/>
      <c r="H14" s="41"/>
      <c r="I14" s="137" t="s">
        <v>27</v>
      </c>
      <c r="J14" s="141" t="s">
        <v>20</v>
      </c>
      <c r="K14" s="41"/>
      <c r="L14" s="41"/>
      <c r="M14" s="13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1" t="s">
        <v>28</v>
      </c>
      <c r="F15" s="41"/>
      <c r="G15" s="41"/>
      <c r="H15" s="41"/>
      <c r="I15" s="137" t="s">
        <v>29</v>
      </c>
      <c r="J15" s="141" t="s">
        <v>20</v>
      </c>
      <c r="K15" s="41"/>
      <c r="L15" s="41"/>
      <c r="M15" s="13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3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7" t="s">
        <v>30</v>
      </c>
      <c r="E17" s="41"/>
      <c r="F17" s="41"/>
      <c r="G17" s="41"/>
      <c r="H17" s="41"/>
      <c r="I17" s="137" t="s">
        <v>27</v>
      </c>
      <c r="J17" s="36" t="str">
        <f>'Rekapitulace stavby'!AN13</f>
        <v>Vyplň údaj</v>
      </c>
      <c r="K17" s="41"/>
      <c r="L17" s="41"/>
      <c r="M17" s="13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1"/>
      <c r="G18" s="141"/>
      <c r="H18" s="141"/>
      <c r="I18" s="137" t="s">
        <v>29</v>
      </c>
      <c r="J18" s="36" t="str">
        <f>'Rekapitulace stavby'!AN14</f>
        <v>Vyplň údaj</v>
      </c>
      <c r="K18" s="41"/>
      <c r="L18" s="41"/>
      <c r="M18" s="13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13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7" t="s">
        <v>32</v>
      </c>
      <c r="E20" s="41"/>
      <c r="F20" s="41"/>
      <c r="G20" s="41"/>
      <c r="H20" s="41"/>
      <c r="I20" s="137" t="s">
        <v>27</v>
      </c>
      <c r="J20" s="141" t="s">
        <v>20</v>
      </c>
      <c r="K20" s="41"/>
      <c r="L20" s="41"/>
      <c r="M20" s="13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1" t="s">
        <v>33</v>
      </c>
      <c r="F21" s="41"/>
      <c r="G21" s="41"/>
      <c r="H21" s="41"/>
      <c r="I21" s="137" t="s">
        <v>29</v>
      </c>
      <c r="J21" s="141" t="s">
        <v>20</v>
      </c>
      <c r="K21" s="41"/>
      <c r="L21" s="41"/>
      <c r="M21" s="13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13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7" t="s">
        <v>34</v>
      </c>
      <c r="E23" s="41"/>
      <c r="F23" s="41"/>
      <c r="G23" s="41"/>
      <c r="H23" s="41"/>
      <c r="I23" s="137" t="s">
        <v>27</v>
      </c>
      <c r="J23" s="141" t="s">
        <v>20</v>
      </c>
      <c r="K23" s="41"/>
      <c r="L23" s="41"/>
      <c r="M23" s="13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1" t="s">
        <v>35</v>
      </c>
      <c r="F24" s="41"/>
      <c r="G24" s="41"/>
      <c r="H24" s="41"/>
      <c r="I24" s="137" t="s">
        <v>29</v>
      </c>
      <c r="J24" s="141" t="s">
        <v>20</v>
      </c>
      <c r="K24" s="41"/>
      <c r="L24" s="41"/>
      <c r="M24" s="13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3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7" t="s">
        <v>36</v>
      </c>
      <c r="E26" s="41"/>
      <c r="F26" s="41"/>
      <c r="G26" s="41"/>
      <c r="H26" s="41"/>
      <c r="I26" s="41"/>
      <c r="J26" s="41"/>
      <c r="K26" s="41"/>
      <c r="L26" s="41"/>
      <c r="M26" s="13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3"/>
      <c r="B27" s="144"/>
      <c r="C27" s="143"/>
      <c r="D27" s="143"/>
      <c r="E27" s="145" t="s">
        <v>20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13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47"/>
      <c r="M29" s="13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>
      <c r="A30" s="41"/>
      <c r="B30" s="47"/>
      <c r="C30" s="41"/>
      <c r="D30" s="41"/>
      <c r="E30" s="137" t="s">
        <v>110</v>
      </c>
      <c r="F30" s="41"/>
      <c r="G30" s="41"/>
      <c r="H30" s="41"/>
      <c r="I30" s="41"/>
      <c r="J30" s="41"/>
      <c r="K30" s="148">
        <f>I61</f>
        <v>0</v>
      </c>
      <c r="L30" s="41"/>
      <c r="M30" s="13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7"/>
      <c r="C31" s="41"/>
      <c r="D31" s="41"/>
      <c r="E31" s="137" t="s">
        <v>111</v>
      </c>
      <c r="F31" s="41"/>
      <c r="G31" s="41"/>
      <c r="H31" s="41"/>
      <c r="I31" s="41"/>
      <c r="J31" s="41"/>
      <c r="K31" s="148">
        <f>J61</f>
        <v>0</v>
      </c>
      <c r="L31" s="41"/>
      <c r="M31" s="13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49" t="s">
        <v>38</v>
      </c>
      <c r="E32" s="41"/>
      <c r="F32" s="41"/>
      <c r="G32" s="41"/>
      <c r="H32" s="41"/>
      <c r="I32" s="41"/>
      <c r="J32" s="41"/>
      <c r="K32" s="150">
        <f>ROUND(K86, 2)</f>
        <v>0</v>
      </c>
      <c r="L32" s="41"/>
      <c r="M32" s="13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47"/>
      <c r="E33" s="147"/>
      <c r="F33" s="147"/>
      <c r="G33" s="147"/>
      <c r="H33" s="147"/>
      <c r="I33" s="147"/>
      <c r="J33" s="147"/>
      <c r="K33" s="147"/>
      <c r="L33" s="147"/>
      <c r="M33" s="13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1" t="s">
        <v>40</v>
      </c>
      <c r="G34" s="41"/>
      <c r="H34" s="41"/>
      <c r="I34" s="151" t="s">
        <v>39</v>
      </c>
      <c r="J34" s="41"/>
      <c r="K34" s="151" t="s">
        <v>41</v>
      </c>
      <c r="L34" s="41"/>
      <c r="M34" s="13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2" t="s">
        <v>42</v>
      </c>
      <c r="E35" s="137" t="s">
        <v>43</v>
      </c>
      <c r="F35" s="148">
        <f>ROUND((SUM(BE86:BE108)),  2)</f>
        <v>0</v>
      </c>
      <c r="G35" s="41"/>
      <c r="H35" s="41"/>
      <c r="I35" s="153">
        <v>0.20999999999999999</v>
      </c>
      <c r="J35" s="41"/>
      <c r="K35" s="148">
        <f>ROUND(((SUM(BE86:BE108))*I35),  2)</f>
        <v>0</v>
      </c>
      <c r="L35" s="41"/>
      <c r="M35" s="13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7" t="s">
        <v>44</v>
      </c>
      <c r="F36" s="148">
        <f>ROUND((SUM(BF86:BF108)),  2)</f>
        <v>0</v>
      </c>
      <c r="G36" s="41"/>
      <c r="H36" s="41"/>
      <c r="I36" s="153">
        <v>0.12</v>
      </c>
      <c r="J36" s="41"/>
      <c r="K36" s="148">
        <f>ROUND(((SUM(BF86:BF108))*I36),  2)</f>
        <v>0</v>
      </c>
      <c r="L36" s="41"/>
      <c r="M36" s="13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7" t="s">
        <v>45</v>
      </c>
      <c r="F37" s="148">
        <f>ROUND((SUM(BG86:BG108)),  2)</f>
        <v>0</v>
      </c>
      <c r="G37" s="41"/>
      <c r="H37" s="41"/>
      <c r="I37" s="153">
        <v>0.20999999999999999</v>
      </c>
      <c r="J37" s="41"/>
      <c r="K37" s="148">
        <f>0</f>
        <v>0</v>
      </c>
      <c r="L37" s="41"/>
      <c r="M37" s="13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37" t="s">
        <v>46</v>
      </c>
      <c r="F38" s="148">
        <f>ROUND((SUM(BH86:BH108)),  2)</f>
        <v>0</v>
      </c>
      <c r="G38" s="41"/>
      <c r="H38" s="41"/>
      <c r="I38" s="153">
        <v>0.12</v>
      </c>
      <c r="J38" s="41"/>
      <c r="K38" s="148">
        <f>0</f>
        <v>0</v>
      </c>
      <c r="L38" s="41"/>
      <c r="M38" s="13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37" t="s">
        <v>47</v>
      </c>
      <c r="F39" s="148">
        <f>ROUND((SUM(BI86:BI108)),  2)</f>
        <v>0</v>
      </c>
      <c r="G39" s="41"/>
      <c r="H39" s="41"/>
      <c r="I39" s="153">
        <v>0</v>
      </c>
      <c r="J39" s="41"/>
      <c r="K39" s="148">
        <f>0</f>
        <v>0</v>
      </c>
      <c r="L39" s="41"/>
      <c r="M39" s="13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13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54"/>
      <c r="D41" s="155" t="s">
        <v>48</v>
      </c>
      <c r="E41" s="156"/>
      <c r="F41" s="156"/>
      <c r="G41" s="157" t="s">
        <v>49</v>
      </c>
      <c r="H41" s="158" t="s">
        <v>50</v>
      </c>
      <c r="I41" s="156"/>
      <c r="J41" s="156"/>
      <c r="K41" s="159">
        <f>SUM(K32:K39)</f>
        <v>0</v>
      </c>
      <c r="L41" s="160"/>
      <c r="M41" s="13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3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3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112</v>
      </c>
      <c r="D47" s="43"/>
      <c r="E47" s="43"/>
      <c r="F47" s="43"/>
      <c r="G47" s="43"/>
      <c r="H47" s="43"/>
      <c r="I47" s="43"/>
      <c r="J47" s="43"/>
      <c r="K47" s="43"/>
      <c r="L47" s="43"/>
      <c r="M47" s="13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13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17</v>
      </c>
      <c r="D49" s="43"/>
      <c r="E49" s="43"/>
      <c r="F49" s="43"/>
      <c r="G49" s="43"/>
      <c r="H49" s="43"/>
      <c r="I49" s="43"/>
      <c r="J49" s="43"/>
      <c r="K49" s="43"/>
      <c r="L49" s="43"/>
      <c r="M49" s="13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65" t="str">
        <f>E7</f>
        <v>LC Lotrůvka</v>
      </c>
      <c r="F50" s="35"/>
      <c r="G50" s="35"/>
      <c r="H50" s="35"/>
      <c r="I50" s="43"/>
      <c r="J50" s="43"/>
      <c r="K50" s="43"/>
      <c r="L50" s="43"/>
      <c r="M50" s="13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101</v>
      </c>
      <c r="D51" s="43"/>
      <c r="E51" s="43"/>
      <c r="F51" s="43"/>
      <c r="G51" s="43"/>
      <c r="H51" s="43"/>
      <c r="I51" s="43"/>
      <c r="J51" s="43"/>
      <c r="K51" s="43"/>
      <c r="L51" s="43"/>
      <c r="M51" s="13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72" t="str">
        <f>E9</f>
        <v>17008-142 - VRN</v>
      </c>
      <c r="F52" s="43"/>
      <c r="G52" s="43"/>
      <c r="H52" s="43"/>
      <c r="I52" s="43"/>
      <c r="J52" s="43"/>
      <c r="K52" s="43"/>
      <c r="L52" s="43"/>
      <c r="M52" s="13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13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2" customHeight="1">
      <c r="A54" s="41"/>
      <c r="B54" s="42"/>
      <c r="C54" s="35" t="s">
        <v>22</v>
      </c>
      <c r="D54" s="43"/>
      <c r="E54" s="43"/>
      <c r="F54" s="30" t="str">
        <f>F12</f>
        <v xml:space="preserve"> </v>
      </c>
      <c r="G54" s="43"/>
      <c r="H54" s="43"/>
      <c r="I54" s="35" t="s">
        <v>24</v>
      </c>
      <c r="J54" s="75" t="str">
        <f>IF(J12="","",J12)</f>
        <v>5. 10. 2018</v>
      </c>
      <c r="K54" s="43"/>
      <c r="L54" s="43"/>
      <c r="M54" s="13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13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25.65" customHeight="1">
      <c r="A56" s="41"/>
      <c r="B56" s="42"/>
      <c r="C56" s="35" t="s">
        <v>26</v>
      </c>
      <c r="D56" s="43"/>
      <c r="E56" s="43"/>
      <c r="F56" s="30" t="str">
        <f>E15</f>
        <v>Obec Střelice</v>
      </c>
      <c r="G56" s="43"/>
      <c r="H56" s="43"/>
      <c r="I56" s="35" t="s">
        <v>32</v>
      </c>
      <c r="J56" s="39" t="str">
        <f>E21</f>
        <v>Regioprojekt Brno, s.r.o.</v>
      </c>
      <c r="K56" s="43"/>
      <c r="L56" s="43"/>
      <c r="M56" s="13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5.15" customHeight="1">
      <c r="A57" s="41"/>
      <c r="B57" s="42"/>
      <c r="C57" s="35" t="s">
        <v>30</v>
      </c>
      <c r="D57" s="43"/>
      <c r="E57" s="43"/>
      <c r="F57" s="30" t="str">
        <f>IF(E18="","",E18)</f>
        <v>Vyplň údaj</v>
      </c>
      <c r="G57" s="43"/>
      <c r="H57" s="43"/>
      <c r="I57" s="35" t="s">
        <v>34</v>
      </c>
      <c r="J57" s="39" t="str">
        <f>E24</f>
        <v>Ing. Petr Chytka</v>
      </c>
      <c r="K57" s="43"/>
      <c r="L57" s="43"/>
      <c r="M57" s="13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13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9.28" customHeight="1">
      <c r="A59" s="41"/>
      <c r="B59" s="42"/>
      <c r="C59" s="166" t="s">
        <v>113</v>
      </c>
      <c r="D59" s="167"/>
      <c r="E59" s="167"/>
      <c r="F59" s="167"/>
      <c r="G59" s="167"/>
      <c r="H59" s="167"/>
      <c r="I59" s="168" t="s">
        <v>114</v>
      </c>
      <c r="J59" s="168" t="s">
        <v>115</v>
      </c>
      <c r="K59" s="168" t="s">
        <v>116</v>
      </c>
      <c r="L59" s="167"/>
      <c r="M59" s="13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13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2.8" customHeight="1">
      <c r="A61" s="41"/>
      <c r="B61" s="42"/>
      <c r="C61" s="169" t="s">
        <v>72</v>
      </c>
      <c r="D61" s="43"/>
      <c r="E61" s="43"/>
      <c r="F61" s="43"/>
      <c r="G61" s="43"/>
      <c r="H61" s="43"/>
      <c r="I61" s="105">
        <f>Q86</f>
        <v>0</v>
      </c>
      <c r="J61" s="105">
        <f>R86</f>
        <v>0</v>
      </c>
      <c r="K61" s="105">
        <f>K86</f>
        <v>0</v>
      </c>
      <c r="L61" s="43"/>
      <c r="M61" s="13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U61" s="20" t="s">
        <v>117</v>
      </c>
    </row>
    <row r="62" s="9" customFormat="1" ht="24.96" customHeight="1">
      <c r="A62" s="9"/>
      <c r="B62" s="170"/>
      <c r="C62" s="171"/>
      <c r="D62" s="172" t="s">
        <v>344</v>
      </c>
      <c r="E62" s="173"/>
      <c r="F62" s="173"/>
      <c r="G62" s="173"/>
      <c r="H62" s="173"/>
      <c r="I62" s="174">
        <f>Q87</f>
        <v>0</v>
      </c>
      <c r="J62" s="174">
        <f>R87</f>
        <v>0</v>
      </c>
      <c r="K62" s="174">
        <f>K87</f>
        <v>0</v>
      </c>
      <c r="L62" s="171"/>
      <c r="M62" s="17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6"/>
      <c r="C63" s="177"/>
      <c r="D63" s="178" t="s">
        <v>345</v>
      </c>
      <c r="E63" s="179"/>
      <c r="F63" s="179"/>
      <c r="G63" s="179"/>
      <c r="H63" s="179"/>
      <c r="I63" s="180">
        <f>Q88</f>
        <v>0</v>
      </c>
      <c r="J63" s="180">
        <f>R88</f>
        <v>0</v>
      </c>
      <c r="K63" s="180">
        <f>K88</f>
        <v>0</v>
      </c>
      <c r="L63" s="177"/>
      <c r="M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346</v>
      </c>
      <c r="E64" s="179"/>
      <c r="F64" s="179"/>
      <c r="G64" s="179"/>
      <c r="H64" s="179"/>
      <c r="I64" s="180">
        <f>Q90</f>
        <v>0</v>
      </c>
      <c r="J64" s="180">
        <f>R90</f>
        <v>0</v>
      </c>
      <c r="K64" s="180">
        <f>K90</f>
        <v>0</v>
      </c>
      <c r="L64" s="177"/>
      <c r="M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6"/>
      <c r="C65" s="177"/>
      <c r="D65" s="178" t="s">
        <v>347</v>
      </c>
      <c r="E65" s="179"/>
      <c r="F65" s="179"/>
      <c r="G65" s="179"/>
      <c r="H65" s="179"/>
      <c r="I65" s="180">
        <f>Q100</f>
        <v>0</v>
      </c>
      <c r="J65" s="180">
        <f>R100</f>
        <v>0</v>
      </c>
      <c r="K65" s="180">
        <f>K100</f>
        <v>0</v>
      </c>
      <c r="L65" s="177"/>
      <c r="M65" s="18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6"/>
      <c r="C66" s="177"/>
      <c r="D66" s="178" t="s">
        <v>348</v>
      </c>
      <c r="E66" s="179"/>
      <c r="F66" s="179"/>
      <c r="G66" s="179"/>
      <c r="H66" s="179"/>
      <c r="I66" s="180">
        <f>Q105</f>
        <v>0</v>
      </c>
      <c r="J66" s="180">
        <f>R105</f>
        <v>0</v>
      </c>
      <c r="K66" s="180">
        <f>K105</f>
        <v>0</v>
      </c>
      <c r="L66" s="177"/>
      <c r="M66" s="18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13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139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13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123</v>
      </c>
      <c r="D73" s="43"/>
      <c r="E73" s="43"/>
      <c r="F73" s="43"/>
      <c r="G73" s="43"/>
      <c r="H73" s="43"/>
      <c r="I73" s="43"/>
      <c r="J73" s="43"/>
      <c r="K73" s="43"/>
      <c r="L73" s="43"/>
      <c r="M73" s="13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13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17</v>
      </c>
      <c r="D75" s="43"/>
      <c r="E75" s="43"/>
      <c r="F75" s="43"/>
      <c r="G75" s="43"/>
      <c r="H75" s="43"/>
      <c r="I75" s="43"/>
      <c r="J75" s="43"/>
      <c r="K75" s="43"/>
      <c r="L75" s="43"/>
      <c r="M75" s="13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5" t="str">
        <f>E7</f>
        <v>LC Lotrůvka</v>
      </c>
      <c r="F76" s="35"/>
      <c r="G76" s="35"/>
      <c r="H76" s="35"/>
      <c r="I76" s="43"/>
      <c r="J76" s="43"/>
      <c r="K76" s="43"/>
      <c r="L76" s="43"/>
      <c r="M76" s="13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101</v>
      </c>
      <c r="D77" s="43"/>
      <c r="E77" s="43"/>
      <c r="F77" s="43"/>
      <c r="G77" s="43"/>
      <c r="H77" s="43"/>
      <c r="I77" s="43"/>
      <c r="J77" s="43"/>
      <c r="K77" s="43"/>
      <c r="L77" s="43"/>
      <c r="M77" s="13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17008-142 - VRN</v>
      </c>
      <c r="F78" s="43"/>
      <c r="G78" s="43"/>
      <c r="H78" s="43"/>
      <c r="I78" s="43"/>
      <c r="J78" s="43"/>
      <c r="K78" s="43"/>
      <c r="L78" s="43"/>
      <c r="M78" s="13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13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22</v>
      </c>
      <c r="D80" s="43"/>
      <c r="E80" s="43"/>
      <c r="F80" s="30" t="str">
        <f>F12</f>
        <v xml:space="preserve"> </v>
      </c>
      <c r="G80" s="43"/>
      <c r="H80" s="43"/>
      <c r="I80" s="35" t="s">
        <v>24</v>
      </c>
      <c r="J80" s="75" t="str">
        <f>IF(J12="","",J12)</f>
        <v>5. 10. 2018</v>
      </c>
      <c r="K80" s="43"/>
      <c r="L80" s="43"/>
      <c r="M80" s="13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13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26</v>
      </c>
      <c r="D82" s="43"/>
      <c r="E82" s="43"/>
      <c r="F82" s="30" t="str">
        <f>E15</f>
        <v>Obec Střelice</v>
      </c>
      <c r="G82" s="43"/>
      <c r="H82" s="43"/>
      <c r="I82" s="35" t="s">
        <v>32</v>
      </c>
      <c r="J82" s="39" t="str">
        <f>E21</f>
        <v>Regioprojekt Brno, s.r.o.</v>
      </c>
      <c r="K82" s="43"/>
      <c r="L82" s="43"/>
      <c r="M82" s="13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30</v>
      </c>
      <c r="D83" s="43"/>
      <c r="E83" s="43"/>
      <c r="F83" s="30" t="str">
        <f>IF(E18="","",E18)</f>
        <v>Vyplň údaj</v>
      </c>
      <c r="G83" s="43"/>
      <c r="H83" s="43"/>
      <c r="I83" s="35" t="s">
        <v>34</v>
      </c>
      <c r="J83" s="39" t="str">
        <f>E24</f>
        <v>Ing. Petr Chytka</v>
      </c>
      <c r="K83" s="43"/>
      <c r="L83" s="43"/>
      <c r="M83" s="13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13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2"/>
      <c r="B85" s="183"/>
      <c r="C85" s="184" t="s">
        <v>124</v>
      </c>
      <c r="D85" s="185" t="s">
        <v>57</v>
      </c>
      <c r="E85" s="185" t="s">
        <v>53</v>
      </c>
      <c r="F85" s="185" t="s">
        <v>54</v>
      </c>
      <c r="G85" s="185" t="s">
        <v>125</v>
      </c>
      <c r="H85" s="185" t="s">
        <v>126</v>
      </c>
      <c r="I85" s="185" t="s">
        <v>127</v>
      </c>
      <c r="J85" s="185" t="s">
        <v>128</v>
      </c>
      <c r="K85" s="185" t="s">
        <v>116</v>
      </c>
      <c r="L85" s="186" t="s">
        <v>129</v>
      </c>
      <c r="M85" s="187"/>
      <c r="N85" s="95" t="s">
        <v>20</v>
      </c>
      <c r="O85" s="96" t="s">
        <v>42</v>
      </c>
      <c r="P85" s="96" t="s">
        <v>130</v>
      </c>
      <c r="Q85" s="96" t="s">
        <v>131</v>
      </c>
      <c r="R85" s="96" t="s">
        <v>132</v>
      </c>
      <c r="S85" s="96" t="s">
        <v>133</v>
      </c>
      <c r="T85" s="96" t="s">
        <v>134</v>
      </c>
      <c r="U85" s="96" t="s">
        <v>135</v>
      </c>
      <c r="V85" s="96" t="s">
        <v>136</v>
      </c>
      <c r="W85" s="96" t="s">
        <v>137</v>
      </c>
      <c r="X85" s="97" t="s">
        <v>138</v>
      </c>
      <c r="Y85" s="182"/>
      <c r="Z85" s="182"/>
      <c r="AA85" s="182"/>
      <c r="AB85" s="182"/>
      <c r="AC85" s="182"/>
      <c r="AD85" s="182"/>
      <c r="AE85" s="182"/>
    </row>
    <row r="86" s="2" customFormat="1" ht="22.8" customHeight="1">
      <c r="A86" s="41"/>
      <c r="B86" s="42"/>
      <c r="C86" s="102" t="s">
        <v>139</v>
      </c>
      <c r="D86" s="43"/>
      <c r="E86" s="43"/>
      <c r="F86" s="43"/>
      <c r="G86" s="43"/>
      <c r="H86" s="43"/>
      <c r="I86" s="43"/>
      <c r="J86" s="43"/>
      <c r="K86" s="188">
        <f>BK86</f>
        <v>0</v>
      </c>
      <c r="L86" s="43"/>
      <c r="M86" s="47"/>
      <c r="N86" s="98"/>
      <c r="O86" s="189"/>
      <c r="P86" s="99"/>
      <c r="Q86" s="190">
        <f>Q87</f>
        <v>0</v>
      </c>
      <c r="R86" s="190">
        <f>R87</f>
        <v>0</v>
      </c>
      <c r="S86" s="99"/>
      <c r="T86" s="191">
        <f>T87</f>
        <v>0</v>
      </c>
      <c r="U86" s="99"/>
      <c r="V86" s="191">
        <f>V87</f>
        <v>0</v>
      </c>
      <c r="W86" s="99"/>
      <c r="X86" s="192">
        <f>X87</f>
        <v>0</v>
      </c>
      <c r="Y86" s="41"/>
      <c r="Z86" s="41"/>
      <c r="AA86" s="41"/>
      <c r="AB86" s="41"/>
      <c r="AC86" s="41"/>
      <c r="AD86" s="41"/>
      <c r="AE86" s="41"/>
      <c r="AT86" s="20" t="s">
        <v>73</v>
      </c>
      <c r="AU86" s="20" t="s">
        <v>117</v>
      </c>
      <c r="BK86" s="193">
        <f>BK87</f>
        <v>0</v>
      </c>
    </row>
    <row r="87" s="12" customFormat="1" ht="25.92" customHeight="1">
      <c r="A87" s="12"/>
      <c r="B87" s="194"/>
      <c r="C87" s="195"/>
      <c r="D87" s="196" t="s">
        <v>73</v>
      </c>
      <c r="E87" s="197" t="s">
        <v>349</v>
      </c>
      <c r="F87" s="197" t="s">
        <v>349</v>
      </c>
      <c r="G87" s="195"/>
      <c r="H87" s="195"/>
      <c r="I87" s="198"/>
      <c r="J87" s="198"/>
      <c r="K87" s="199">
        <f>BK87</f>
        <v>0</v>
      </c>
      <c r="L87" s="195"/>
      <c r="M87" s="200"/>
      <c r="N87" s="201"/>
      <c r="O87" s="202"/>
      <c r="P87" s="202"/>
      <c r="Q87" s="203">
        <f>Q88+Q90</f>
        <v>0</v>
      </c>
      <c r="R87" s="203">
        <f>R88+R90</f>
        <v>0</v>
      </c>
      <c r="S87" s="202"/>
      <c r="T87" s="204">
        <f>T88+T90</f>
        <v>0</v>
      </c>
      <c r="U87" s="202"/>
      <c r="V87" s="204">
        <f>V88+V90</f>
        <v>0</v>
      </c>
      <c r="W87" s="202"/>
      <c r="X87" s="205">
        <f>X88+X90</f>
        <v>0</v>
      </c>
      <c r="Y87" s="12"/>
      <c r="Z87" s="12"/>
      <c r="AA87" s="12"/>
      <c r="AB87" s="12"/>
      <c r="AC87" s="12"/>
      <c r="AD87" s="12"/>
      <c r="AE87" s="12"/>
      <c r="AR87" s="206" t="s">
        <v>149</v>
      </c>
      <c r="AT87" s="207" t="s">
        <v>73</v>
      </c>
      <c r="AU87" s="207" t="s">
        <v>74</v>
      </c>
      <c r="AY87" s="206" t="s">
        <v>142</v>
      </c>
      <c r="BK87" s="208">
        <f>BK88+BK90</f>
        <v>0</v>
      </c>
    </row>
    <row r="88" s="12" customFormat="1" ht="22.8" customHeight="1">
      <c r="A88" s="12"/>
      <c r="B88" s="194"/>
      <c r="C88" s="195"/>
      <c r="D88" s="196" t="s">
        <v>73</v>
      </c>
      <c r="E88" s="209" t="s">
        <v>331</v>
      </c>
      <c r="F88" s="209" t="s">
        <v>350</v>
      </c>
      <c r="G88" s="195"/>
      <c r="H88" s="195"/>
      <c r="I88" s="198"/>
      <c r="J88" s="198"/>
      <c r="K88" s="210">
        <f>BK88</f>
        <v>0</v>
      </c>
      <c r="L88" s="195"/>
      <c r="M88" s="200"/>
      <c r="N88" s="201"/>
      <c r="O88" s="202"/>
      <c r="P88" s="202"/>
      <c r="Q88" s="203">
        <f>Q89</f>
        <v>0</v>
      </c>
      <c r="R88" s="203">
        <f>R89</f>
        <v>0</v>
      </c>
      <c r="S88" s="202"/>
      <c r="T88" s="204">
        <f>T89</f>
        <v>0</v>
      </c>
      <c r="U88" s="202"/>
      <c r="V88" s="204">
        <f>V89</f>
        <v>0</v>
      </c>
      <c r="W88" s="202"/>
      <c r="X88" s="205">
        <f>X89</f>
        <v>0</v>
      </c>
      <c r="Y88" s="12"/>
      <c r="Z88" s="12"/>
      <c r="AA88" s="12"/>
      <c r="AB88" s="12"/>
      <c r="AC88" s="12"/>
      <c r="AD88" s="12"/>
      <c r="AE88" s="12"/>
      <c r="AR88" s="206" t="s">
        <v>149</v>
      </c>
      <c r="AT88" s="207" t="s">
        <v>73</v>
      </c>
      <c r="AU88" s="207" t="s">
        <v>82</v>
      </c>
      <c r="AY88" s="206" t="s">
        <v>142</v>
      </c>
      <c r="BK88" s="208">
        <f>BK89</f>
        <v>0</v>
      </c>
    </row>
    <row r="89" s="2" customFormat="1" ht="33" customHeight="1">
      <c r="A89" s="41"/>
      <c r="B89" s="42"/>
      <c r="C89" s="211" t="s">
        <v>82</v>
      </c>
      <c r="D89" s="211" t="s">
        <v>144</v>
      </c>
      <c r="E89" s="212" t="s">
        <v>351</v>
      </c>
      <c r="F89" s="213" t="s">
        <v>352</v>
      </c>
      <c r="G89" s="214" t="s">
        <v>353</v>
      </c>
      <c r="H89" s="215">
        <v>1</v>
      </c>
      <c r="I89" s="216"/>
      <c r="J89" s="216"/>
      <c r="K89" s="217">
        <f>ROUND(P89*H89,2)</f>
        <v>0</v>
      </c>
      <c r="L89" s="213" t="s">
        <v>20</v>
      </c>
      <c r="M89" s="47"/>
      <c r="N89" s="218" t="s">
        <v>20</v>
      </c>
      <c r="O89" s="219" t="s">
        <v>43</v>
      </c>
      <c r="P89" s="220">
        <f>I89+J89</f>
        <v>0</v>
      </c>
      <c r="Q89" s="220">
        <f>ROUND(I89*H89,2)</f>
        <v>0</v>
      </c>
      <c r="R89" s="220">
        <f>ROUND(J89*H89,2)</f>
        <v>0</v>
      </c>
      <c r="S89" s="87"/>
      <c r="T89" s="221">
        <f>S89*H89</f>
        <v>0</v>
      </c>
      <c r="U89" s="221">
        <v>0</v>
      </c>
      <c r="V89" s="221">
        <f>U89*H89</f>
        <v>0</v>
      </c>
      <c r="W89" s="221">
        <v>0</v>
      </c>
      <c r="X89" s="222">
        <f>W89*H89</f>
        <v>0</v>
      </c>
      <c r="Y89" s="41"/>
      <c r="Z89" s="41"/>
      <c r="AA89" s="41"/>
      <c r="AB89" s="41"/>
      <c r="AC89" s="41"/>
      <c r="AD89" s="41"/>
      <c r="AE89" s="41"/>
      <c r="AR89" s="223" t="s">
        <v>149</v>
      </c>
      <c r="AT89" s="223" t="s">
        <v>144</v>
      </c>
      <c r="AU89" s="223" t="s">
        <v>84</v>
      </c>
      <c r="AY89" s="20" t="s">
        <v>142</v>
      </c>
      <c r="BE89" s="224">
        <f>IF(O89="základní",K89,0)</f>
        <v>0</v>
      </c>
      <c r="BF89" s="224">
        <f>IF(O89="snížená",K89,0)</f>
        <v>0</v>
      </c>
      <c r="BG89" s="224">
        <f>IF(O89="zákl. přenesená",K89,0)</f>
        <v>0</v>
      </c>
      <c r="BH89" s="224">
        <f>IF(O89="sníž. přenesená",K89,0)</f>
        <v>0</v>
      </c>
      <c r="BI89" s="224">
        <f>IF(O89="nulová",K89,0)</f>
        <v>0</v>
      </c>
      <c r="BJ89" s="20" t="s">
        <v>82</v>
      </c>
      <c r="BK89" s="224">
        <f>ROUND(P89*H89,2)</f>
        <v>0</v>
      </c>
      <c r="BL89" s="20" t="s">
        <v>149</v>
      </c>
      <c r="BM89" s="223" t="s">
        <v>354</v>
      </c>
    </row>
    <row r="90" s="12" customFormat="1" ht="22.8" customHeight="1">
      <c r="A90" s="12"/>
      <c r="B90" s="194"/>
      <c r="C90" s="195"/>
      <c r="D90" s="196" t="s">
        <v>73</v>
      </c>
      <c r="E90" s="209" t="s">
        <v>355</v>
      </c>
      <c r="F90" s="209" t="s">
        <v>356</v>
      </c>
      <c r="G90" s="195"/>
      <c r="H90" s="195"/>
      <c r="I90" s="198"/>
      <c r="J90" s="198"/>
      <c r="K90" s="210">
        <f>BK90</f>
        <v>0</v>
      </c>
      <c r="L90" s="195"/>
      <c r="M90" s="200"/>
      <c r="N90" s="201"/>
      <c r="O90" s="202"/>
      <c r="P90" s="202"/>
      <c r="Q90" s="203">
        <f>Q91+SUM(Q92:Q100)+Q105</f>
        <v>0</v>
      </c>
      <c r="R90" s="203">
        <f>R91+SUM(R92:R100)+R105</f>
        <v>0</v>
      </c>
      <c r="S90" s="202"/>
      <c r="T90" s="204">
        <f>T91+SUM(T92:T100)+T105</f>
        <v>0</v>
      </c>
      <c r="U90" s="202"/>
      <c r="V90" s="204">
        <f>V91+SUM(V92:V100)+V105</f>
        <v>0</v>
      </c>
      <c r="W90" s="202"/>
      <c r="X90" s="205">
        <f>X91+SUM(X92:X100)+X105</f>
        <v>0</v>
      </c>
      <c r="Y90" s="12"/>
      <c r="Z90" s="12"/>
      <c r="AA90" s="12"/>
      <c r="AB90" s="12"/>
      <c r="AC90" s="12"/>
      <c r="AD90" s="12"/>
      <c r="AE90" s="12"/>
      <c r="AR90" s="206" t="s">
        <v>149</v>
      </c>
      <c r="AT90" s="207" t="s">
        <v>73</v>
      </c>
      <c r="AU90" s="207" t="s">
        <v>82</v>
      </c>
      <c r="AY90" s="206" t="s">
        <v>142</v>
      </c>
      <c r="BK90" s="208">
        <f>BK91+SUM(BK92:BK100)+BK105</f>
        <v>0</v>
      </c>
    </row>
    <row r="91" s="2" customFormat="1" ht="16.5" customHeight="1">
      <c r="A91" s="41"/>
      <c r="B91" s="42"/>
      <c r="C91" s="211" t="s">
        <v>84</v>
      </c>
      <c r="D91" s="211" t="s">
        <v>144</v>
      </c>
      <c r="E91" s="212" t="s">
        <v>357</v>
      </c>
      <c r="F91" s="213" t="s">
        <v>358</v>
      </c>
      <c r="G91" s="214" t="s">
        <v>353</v>
      </c>
      <c r="H91" s="215">
        <v>1</v>
      </c>
      <c r="I91" s="216"/>
      <c r="J91" s="216"/>
      <c r="K91" s="217">
        <f>ROUND(P91*H91,2)</f>
        <v>0</v>
      </c>
      <c r="L91" s="213" t="s">
        <v>20</v>
      </c>
      <c r="M91" s="47"/>
      <c r="N91" s="218" t="s">
        <v>20</v>
      </c>
      <c r="O91" s="219" t="s">
        <v>43</v>
      </c>
      <c r="P91" s="220">
        <f>I91+J91</f>
        <v>0</v>
      </c>
      <c r="Q91" s="220">
        <f>ROUND(I91*H91,2)</f>
        <v>0</v>
      </c>
      <c r="R91" s="220">
        <f>ROUND(J91*H91,2)</f>
        <v>0</v>
      </c>
      <c r="S91" s="87"/>
      <c r="T91" s="221">
        <f>S91*H91</f>
        <v>0</v>
      </c>
      <c r="U91" s="221">
        <v>0</v>
      </c>
      <c r="V91" s="221">
        <f>U91*H91</f>
        <v>0</v>
      </c>
      <c r="W91" s="221">
        <v>0</v>
      </c>
      <c r="X91" s="222">
        <f>W91*H91</f>
        <v>0</v>
      </c>
      <c r="Y91" s="41"/>
      <c r="Z91" s="41"/>
      <c r="AA91" s="41"/>
      <c r="AB91" s="41"/>
      <c r="AC91" s="41"/>
      <c r="AD91" s="41"/>
      <c r="AE91" s="41"/>
      <c r="AR91" s="223" t="s">
        <v>149</v>
      </c>
      <c r="AT91" s="223" t="s">
        <v>144</v>
      </c>
      <c r="AU91" s="223" t="s">
        <v>84</v>
      </c>
      <c r="AY91" s="20" t="s">
        <v>142</v>
      </c>
      <c r="BE91" s="224">
        <f>IF(O91="základní",K91,0)</f>
        <v>0</v>
      </c>
      <c r="BF91" s="224">
        <f>IF(O91="snížená",K91,0)</f>
        <v>0</v>
      </c>
      <c r="BG91" s="224">
        <f>IF(O91="zákl. přenesená",K91,0)</f>
        <v>0</v>
      </c>
      <c r="BH91" s="224">
        <f>IF(O91="sníž. přenesená",K91,0)</f>
        <v>0</v>
      </c>
      <c r="BI91" s="224">
        <f>IF(O91="nulová",K91,0)</f>
        <v>0</v>
      </c>
      <c r="BJ91" s="20" t="s">
        <v>82</v>
      </c>
      <c r="BK91" s="224">
        <f>ROUND(P91*H91,2)</f>
        <v>0</v>
      </c>
      <c r="BL91" s="20" t="s">
        <v>149</v>
      </c>
      <c r="BM91" s="223" t="s">
        <v>359</v>
      </c>
    </row>
    <row r="92" s="2" customFormat="1">
      <c r="A92" s="41"/>
      <c r="B92" s="42"/>
      <c r="C92" s="43"/>
      <c r="D92" s="232" t="s">
        <v>287</v>
      </c>
      <c r="E92" s="43"/>
      <c r="F92" s="284" t="s">
        <v>360</v>
      </c>
      <c r="G92" s="43"/>
      <c r="H92" s="43"/>
      <c r="I92" s="227"/>
      <c r="J92" s="227"/>
      <c r="K92" s="43"/>
      <c r="L92" s="43"/>
      <c r="M92" s="47"/>
      <c r="N92" s="228"/>
      <c r="O92" s="229"/>
      <c r="P92" s="87"/>
      <c r="Q92" s="87"/>
      <c r="R92" s="87"/>
      <c r="S92" s="87"/>
      <c r="T92" s="87"/>
      <c r="U92" s="87"/>
      <c r="V92" s="87"/>
      <c r="W92" s="87"/>
      <c r="X92" s="88"/>
      <c r="Y92" s="41"/>
      <c r="Z92" s="41"/>
      <c r="AA92" s="41"/>
      <c r="AB92" s="41"/>
      <c r="AC92" s="41"/>
      <c r="AD92" s="41"/>
      <c r="AE92" s="41"/>
      <c r="AT92" s="20" t="s">
        <v>287</v>
      </c>
      <c r="AU92" s="20" t="s">
        <v>84</v>
      </c>
    </row>
    <row r="93" s="2" customFormat="1" ht="37.8" customHeight="1">
      <c r="A93" s="41"/>
      <c r="B93" s="42"/>
      <c r="C93" s="211" t="s">
        <v>158</v>
      </c>
      <c r="D93" s="211" t="s">
        <v>144</v>
      </c>
      <c r="E93" s="212" t="s">
        <v>361</v>
      </c>
      <c r="F93" s="213" t="s">
        <v>362</v>
      </c>
      <c r="G93" s="214" t="s">
        <v>353</v>
      </c>
      <c r="H93" s="215">
        <v>1</v>
      </c>
      <c r="I93" s="216"/>
      <c r="J93" s="216"/>
      <c r="K93" s="217">
        <f>ROUND(P93*H93,2)</f>
        <v>0</v>
      </c>
      <c r="L93" s="213" t="s">
        <v>20</v>
      </c>
      <c r="M93" s="47"/>
      <c r="N93" s="218" t="s">
        <v>20</v>
      </c>
      <c r="O93" s="219" t="s">
        <v>43</v>
      </c>
      <c r="P93" s="220">
        <f>I93+J93</f>
        <v>0</v>
      </c>
      <c r="Q93" s="220">
        <f>ROUND(I93*H93,2)</f>
        <v>0</v>
      </c>
      <c r="R93" s="220">
        <f>ROUND(J93*H93,2)</f>
        <v>0</v>
      </c>
      <c r="S93" s="87"/>
      <c r="T93" s="221">
        <f>S93*H93</f>
        <v>0</v>
      </c>
      <c r="U93" s="221">
        <v>0</v>
      </c>
      <c r="V93" s="221">
        <f>U93*H93</f>
        <v>0</v>
      </c>
      <c r="W93" s="221">
        <v>0</v>
      </c>
      <c r="X93" s="222">
        <f>W93*H93</f>
        <v>0</v>
      </c>
      <c r="Y93" s="41"/>
      <c r="Z93" s="41"/>
      <c r="AA93" s="41"/>
      <c r="AB93" s="41"/>
      <c r="AC93" s="41"/>
      <c r="AD93" s="41"/>
      <c r="AE93" s="41"/>
      <c r="AR93" s="223" t="s">
        <v>149</v>
      </c>
      <c r="AT93" s="223" t="s">
        <v>144</v>
      </c>
      <c r="AU93" s="223" t="s">
        <v>84</v>
      </c>
      <c r="AY93" s="20" t="s">
        <v>142</v>
      </c>
      <c r="BE93" s="224">
        <f>IF(O93="základní",K93,0)</f>
        <v>0</v>
      </c>
      <c r="BF93" s="224">
        <f>IF(O93="snížená",K93,0)</f>
        <v>0</v>
      </c>
      <c r="BG93" s="224">
        <f>IF(O93="zákl. přenesená",K93,0)</f>
        <v>0</v>
      </c>
      <c r="BH93" s="224">
        <f>IF(O93="sníž. přenesená",K93,0)</f>
        <v>0</v>
      </c>
      <c r="BI93" s="224">
        <f>IF(O93="nulová",K93,0)</f>
        <v>0</v>
      </c>
      <c r="BJ93" s="20" t="s">
        <v>82</v>
      </c>
      <c r="BK93" s="224">
        <f>ROUND(P93*H93,2)</f>
        <v>0</v>
      </c>
      <c r="BL93" s="20" t="s">
        <v>149</v>
      </c>
      <c r="BM93" s="223" t="s">
        <v>363</v>
      </c>
    </row>
    <row r="94" s="2" customFormat="1">
      <c r="A94" s="41"/>
      <c r="B94" s="42"/>
      <c r="C94" s="43"/>
      <c r="D94" s="232" t="s">
        <v>287</v>
      </c>
      <c r="E94" s="43"/>
      <c r="F94" s="284" t="s">
        <v>364</v>
      </c>
      <c r="G94" s="43"/>
      <c r="H94" s="43"/>
      <c r="I94" s="227"/>
      <c r="J94" s="227"/>
      <c r="K94" s="43"/>
      <c r="L94" s="43"/>
      <c r="M94" s="47"/>
      <c r="N94" s="228"/>
      <c r="O94" s="229"/>
      <c r="P94" s="87"/>
      <c r="Q94" s="87"/>
      <c r="R94" s="87"/>
      <c r="S94" s="87"/>
      <c r="T94" s="87"/>
      <c r="U94" s="87"/>
      <c r="V94" s="87"/>
      <c r="W94" s="87"/>
      <c r="X94" s="88"/>
      <c r="Y94" s="41"/>
      <c r="Z94" s="41"/>
      <c r="AA94" s="41"/>
      <c r="AB94" s="41"/>
      <c r="AC94" s="41"/>
      <c r="AD94" s="41"/>
      <c r="AE94" s="41"/>
      <c r="AT94" s="20" t="s">
        <v>287</v>
      </c>
      <c r="AU94" s="20" t="s">
        <v>84</v>
      </c>
    </row>
    <row r="95" s="2" customFormat="1" ht="37.8" customHeight="1">
      <c r="A95" s="41"/>
      <c r="B95" s="42"/>
      <c r="C95" s="211" t="s">
        <v>149</v>
      </c>
      <c r="D95" s="211" t="s">
        <v>144</v>
      </c>
      <c r="E95" s="212" t="s">
        <v>365</v>
      </c>
      <c r="F95" s="213" t="s">
        <v>366</v>
      </c>
      <c r="G95" s="214" t="s">
        <v>353</v>
      </c>
      <c r="H95" s="215">
        <v>1</v>
      </c>
      <c r="I95" s="216"/>
      <c r="J95" s="216"/>
      <c r="K95" s="217">
        <f>ROUND(P95*H95,2)</f>
        <v>0</v>
      </c>
      <c r="L95" s="213" t="s">
        <v>20</v>
      </c>
      <c r="M95" s="47"/>
      <c r="N95" s="218" t="s">
        <v>20</v>
      </c>
      <c r="O95" s="219" t="s">
        <v>43</v>
      </c>
      <c r="P95" s="220">
        <f>I95+J95</f>
        <v>0</v>
      </c>
      <c r="Q95" s="220">
        <f>ROUND(I95*H95,2)</f>
        <v>0</v>
      </c>
      <c r="R95" s="220">
        <f>ROUND(J95*H95,2)</f>
        <v>0</v>
      </c>
      <c r="S95" s="87"/>
      <c r="T95" s="221">
        <f>S95*H95</f>
        <v>0</v>
      </c>
      <c r="U95" s="221">
        <v>0</v>
      </c>
      <c r="V95" s="221">
        <f>U95*H95</f>
        <v>0</v>
      </c>
      <c r="W95" s="221">
        <v>0</v>
      </c>
      <c r="X95" s="222">
        <f>W95*H95</f>
        <v>0</v>
      </c>
      <c r="Y95" s="41"/>
      <c r="Z95" s="41"/>
      <c r="AA95" s="41"/>
      <c r="AB95" s="41"/>
      <c r="AC95" s="41"/>
      <c r="AD95" s="41"/>
      <c r="AE95" s="41"/>
      <c r="AR95" s="223" t="s">
        <v>149</v>
      </c>
      <c r="AT95" s="223" t="s">
        <v>144</v>
      </c>
      <c r="AU95" s="223" t="s">
        <v>84</v>
      </c>
      <c r="AY95" s="20" t="s">
        <v>142</v>
      </c>
      <c r="BE95" s="224">
        <f>IF(O95="základní",K95,0)</f>
        <v>0</v>
      </c>
      <c r="BF95" s="224">
        <f>IF(O95="snížená",K95,0)</f>
        <v>0</v>
      </c>
      <c r="BG95" s="224">
        <f>IF(O95="zákl. přenesená",K95,0)</f>
        <v>0</v>
      </c>
      <c r="BH95" s="224">
        <f>IF(O95="sníž. přenesená",K95,0)</f>
        <v>0</v>
      </c>
      <c r="BI95" s="224">
        <f>IF(O95="nulová",K95,0)</f>
        <v>0</v>
      </c>
      <c r="BJ95" s="20" t="s">
        <v>82</v>
      </c>
      <c r="BK95" s="224">
        <f>ROUND(P95*H95,2)</f>
        <v>0</v>
      </c>
      <c r="BL95" s="20" t="s">
        <v>149</v>
      </c>
      <c r="BM95" s="223" t="s">
        <v>367</v>
      </c>
    </row>
    <row r="96" s="2" customFormat="1" ht="33" customHeight="1">
      <c r="A96" s="41"/>
      <c r="B96" s="42"/>
      <c r="C96" s="211" t="s">
        <v>169</v>
      </c>
      <c r="D96" s="211" t="s">
        <v>144</v>
      </c>
      <c r="E96" s="212" t="s">
        <v>368</v>
      </c>
      <c r="F96" s="213" t="s">
        <v>369</v>
      </c>
      <c r="G96" s="214" t="s">
        <v>353</v>
      </c>
      <c r="H96" s="215">
        <v>1</v>
      </c>
      <c r="I96" s="216"/>
      <c r="J96" s="216"/>
      <c r="K96" s="217">
        <f>ROUND(P96*H96,2)</f>
        <v>0</v>
      </c>
      <c r="L96" s="213" t="s">
        <v>20</v>
      </c>
      <c r="M96" s="47"/>
      <c r="N96" s="218" t="s">
        <v>20</v>
      </c>
      <c r="O96" s="219" t="s">
        <v>43</v>
      </c>
      <c r="P96" s="220">
        <f>I96+J96</f>
        <v>0</v>
      </c>
      <c r="Q96" s="220">
        <f>ROUND(I96*H96,2)</f>
        <v>0</v>
      </c>
      <c r="R96" s="220">
        <f>ROUND(J96*H96,2)</f>
        <v>0</v>
      </c>
      <c r="S96" s="87"/>
      <c r="T96" s="221">
        <f>S96*H96</f>
        <v>0</v>
      </c>
      <c r="U96" s="221">
        <v>0</v>
      </c>
      <c r="V96" s="221">
        <f>U96*H96</f>
        <v>0</v>
      </c>
      <c r="W96" s="221">
        <v>0</v>
      </c>
      <c r="X96" s="222">
        <f>W96*H96</f>
        <v>0</v>
      </c>
      <c r="Y96" s="41"/>
      <c r="Z96" s="41"/>
      <c r="AA96" s="41"/>
      <c r="AB96" s="41"/>
      <c r="AC96" s="41"/>
      <c r="AD96" s="41"/>
      <c r="AE96" s="41"/>
      <c r="AR96" s="223" t="s">
        <v>149</v>
      </c>
      <c r="AT96" s="223" t="s">
        <v>144</v>
      </c>
      <c r="AU96" s="223" t="s">
        <v>84</v>
      </c>
      <c r="AY96" s="20" t="s">
        <v>142</v>
      </c>
      <c r="BE96" s="224">
        <f>IF(O96="základní",K96,0)</f>
        <v>0</v>
      </c>
      <c r="BF96" s="224">
        <f>IF(O96="snížená",K96,0)</f>
        <v>0</v>
      </c>
      <c r="BG96" s="224">
        <f>IF(O96="zákl. přenesená",K96,0)</f>
        <v>0</v>
      </c>
      <c r="BH96" s="224">
        <f>IF(O96="sníž. přenesená",K96,0)</f>
        <v>0</v>
      </c>
      <c r="BI96" s="224">
        <f>IF(O96="nulová",K96,0)</f>
        <v>0</v>
      </c>
      <c r="BJ96" s="20" t="s">
        <v>82</v>
      </c>
      <c r="BK96" s="224">
        <f>ROUND(P96*H96,2)</f>
        <v>0</v>
      </c>
      <c r="BL96" s="20" t="s">
        <v>149</v>
      </c>
      <c r="BM96" s="223" t="s">
        <v>370</v>
      </c>
    </row>
    <row r="97" s="2" customFormat="1">
      <c r="A97" s="41"/>
      <c r="B97" s="42"/>
      <c r="C97" s="43"/>
      <c r="D97" s="232" t="s">
        <v>287</v>
      </c>
      <c r="E97" s="43"/>
      <c r="F97" s="284" t="s">
        <v>371</v>
      </c>
      <c r="G97" s="43"/>
      <c r="H97" s="43"/>
      <c r="I97" s="227"/>
      <c r="J97" s="227"/>
      <c r="K97" s="43"/>
      <c r="L97" s="43"/>
      <c r="M97" s="47"/>
      <c r="N97" s="228"/>
      <c r="O97" s="229"/>
      <c r="P97" s="87"/>
      <c r="Q97" s="87"/>
      <c r="R97" s="87"/>
      <c r="S97" s="87"/>
      <c r="T97" s="87"/>
      <c r="U97" s="87"/>
      <c r="V97" s="87"/>
      <c r="W97" s="87"/>
      <c r="X97" s="88"/>
      <c r="Y97" s="41"/>
      <c r="Z97" s="41"/>
      <c r="AA97" s="41"/>
      <c r="AB97" s="41"/>
      <c r="AC97" s="41"/>
      <c r="AD97" s="41"/>
      <c r="AE97" s="41"/>
      <c r="AT97" s="20" t="s">
        <v>287</v>
      </c>
      <c r="AU97" s="20" t="s">
        <v>84</v>
      </c>
    </row>
    <row r="98" s="2" customFormat="1" ht="44.25" customHeight="1">
      <c r="A98" s="41"/>
      <c r="B98" s="42"/>
      <c r="C98" s="211" t="s">
        <v>182</v>
      </c>
      <c r="D98" s="211" t="s">
        <v>144</v>
      </c>
      <c r="E98" s="212" t="s">
        <v>372</v>
      </c>
      <c r="F98" s="213" t="s">
        <v>373</v>
      </c>
      <c r="G98" s="214" t="s">
        <v>353</v>
      </c>
      <c r="H98" s="215">
        <v>1</v>
      </c>
      <c r="I98" s="216"/>
      <c r="J98" s="216"/>
      <c r="K98" s="217">
        <f>ROUND(P98*H98,2)</f>
        <v>0</v>
      </c>
      <c r="L98" s="213" t="s">
        <v>20</v>
      </c>
      <c r="M98" s="47"/>
      <c r="N98" s="218" t="s">
        <v>20</v>
      </c>
      <c r="O98" s="219" t="s">
        <v>43</v>
      </c>
      <c r="P98" s="220">
        <f>I98+J98</f>
        <v>0</v>
      </c>
      <c r="Q98" s="220">
        <f>ROUND(I98*H98,2)</f>
        <v>0</v>
      </c>
      <c r="R98" s="220">
        <f>ROUND(J98*H98,2)</f>
        <v>0</v>
      </c>
      <c r="S98" s="87"/>
      <c r="T98" s="221">
        <f>S98*H98</f>
        <v>0</v>
      </c>
      <c r="U98" s="221">
        <v>0</v>
      </c>
      <c r="V98" s="221">
        <f>U98*H98</f>
        <v>0</v>
      </c>
      <c r="W98" s="221">
        <v>0</v>
      </c>
      <c r="X98" s="222">
        <f>W98*H98</f>
        <v>0</v>
      </c>
      <c r="Y98" s="41"/>
      <c r="Z98" s="41"/>
      <c r="AA98" s="41"/>
      <c r="AB98" s="41"/>
      <c r="AC98" s="41"/>
      <c r="AD98" s="41"/>
      <c r="AE98" s="41"/>
      <c r="AR98" s="223" t="s">
        <v>149</v>
      </c>
      <c r="AT98" s="223" t="s">
        <v>144</v>
      </c>
      <c r="AU98" s="223" t="s">
        <v>84</v>
      </c>
      <c r="AY98" s="20" t="s">
        <v>142</v>
      </c>
      <c r="BE98" s="224">
        <f>IF(O98="základní",K98,0)</f>
        <v>0</v>
      </c>
      <c r="BF98" s="224">
        <f>IF(O98="snížená",K98,0)</f>
        <v>0</v>
      </c>
      <c r="BG98" s="224">
        <f>IF(O98="zákl. přenesená",K98,0)</f>
        <v>0</v>
      </c>
      <c r="BH98" s="224">
        <f>IF(O98="sníž. přenesená",K98,0)</f>
        <v>0</v>
      </c>
      <c r="BI98" s="224">
        <f>IF(O98="nulová",K98,0)</f>
        <v>0</v>
      </c>
      <c r="BJ98" s="20" t="s">
        <v>82</v>
      </c>
      <c r="BK98" s="224">
        <f>ROUND(P98*H98,2)</f>
        <v>0</v>
      </c>
      <c r="BL98" s="20" t="s">
        <v>149</v>
      </c>
      <c r="BM98" s="223" t="s">
        <v>374</v>
      </c>
    </row>
    <row r="99" s="2" customFormat="1">
      <c r="A99" s="41"/>
      <c r="B99" s="42"/>
      <c r="C99" s="43"/>
      <c r="D99" s="232" t="s">
        <v>287</v>
      </c>
      <c r="E99" s="43"/>
      <c r="F99" s="284" t="s">
        <v>375</v>
      </c>
      <c r="G99" s="43"/>
      <c r="H99" s="43"/>
      <c r="I99" s="227"/>
      <c r="J99" s="227"/>
      <c r="K99" s="43"/>
      <c r="L99" s="43"/>
      <c r="M99" s="47"/>
      <c r="N99" s="228"/>
      <c r="O99" s="229"/>
      <c r="P99" s="87"/>
      <c r="Q99" s="87"/>
      <c r="R99" s="87"/>
      <c r="S99" s="87"/>
      <c r="T99" s="87"/>
      <c r="U99" s="87"/>
      <c r="V99" s="87"/>
      <c r="W99" s="87"/>
      <c r="X99" s="88"/>
      <c r="Y99" s="41"/>
      <c r="Z99" s="41"/>
      <c r="AA99" s="41"/>
      <c r="AB99" s="41"/>
      <c r="AC99" s="41"/>
      <c r="AD99" s="41"/>
      <c r="AE99" s="41"/>
      <c r="AT99" s="20" t="s">
        <v>287</v>
      </c>
      <c r="AU99" s="20" t="s">
        <v>84</v>
      </c>
    </row>
    <row r="100" s="12" customFormat="1" ht="20.88" customHeight="1">
      <c r="A100" s="12"/>
      <c r="B100" s="194"/>
      <c r="C100" s="195"/>
      <c r="D100" s="196" t="s">
        <v>73</v>
      </c>
      <c r="E100" s="209" t="s">
        <v>376</v>
      </c>
      <c r="F100" s="209" t="s">
        <v>377</v>
      </c>
      <c r="G100" s="195"/>
      <c r="H100" s="195"/>
      <c r="I100" s="198"/>
      <c r="J100" s="198"/>
      <c r="K100" s="210">
        <f>BK100</f>
        <v>0</v>
      </c>
      <c r="L100" s="195"/>
      <c r="M100" s="200"/>
      <c r="N100" s="201"/>
      <c r="O100" s="202"/>
      <c r="P100" s="202"/>
      <c r="Q100" s="203">
        <f>SUM(Q101:Q104)</f>
        <v>0</v>
      </c>
      <c r="R100" s="203">
        <f>SUM(R101:R104)</f>
        <v>0</v>
      </c>
      <c r="S100" s="202"/>
      <c r="T100" s="204">
        <f>SUM(T101:T104)</f>
        <v>0</v>
      </c>
      <c r="U100" s="202"/>
      <c r="V100" s="204">
        <f>SUM(V101:V104)</f>
        <v>0</v>
      </c>
      <c r="W100" s="202"/>
      <c r="X100" s="205">
        <f>SUM(X101:X104)</f>
        <v>0</v>
      </c>
      <c r="Y100" s="12"/>
      <c r="Z100" s="12"/>
      <c r="AA100" s="12"/>
      <c r="AB100" s="12"/>
      <c r="AC100" s="12"/>
      <c r="AD100" s="12"/>
      <c r="AE100" s="12"/>
      <c r="AR100" s="206" t="s">
        <v>82</v>
      </c>
      <c r="AT100" s="207" t="s">
        <v>73</v>
      </c>
      <c r="AU100" s="207" t="s">
        <v>84</v>
      </c>
      <c r="AY100" s="206" t="s">
        <v>142</v>
      </c>
      <c r="BK100" s="208">
        <f>SUM(BK101:BK104)</f>
        <v>0</v>
      </c>
    </row>
    <row r="101" s="2" customFormat="1" ht="16.5" customHeight="1">
      <c r="A101" s="41"/>
      <c r="B101" s="42"/>
      <c r="C101" s="211" t="s">
        <v>187</v>
      </c>
      <c r="D101" s="211" t="s">
        <v>144</v>
      </c>
      <c r="E101" s="212" t="s">
        <v>378</v>
      </c>
      <c r="F101" s="213" t="s">
        <v>379</v>
      </c>
      <c r="G101" s="214" t="s">
        <v>147</v>
      </c>
      <c r="H101" s="215">
        <v>3</v>
      </c>
      <c r="I101" s="216"/>
      <c r="J101" s="216"/>
      <c r="K101" s="217">
        <f>ROUND(P101*H101,2)</f>
        <v>0</v>
      </c>
      <c r="L101" s="213" t="s">
        <v>20</v>
      </c>
      <c r="M101" s="47"/>
      <c r="N101" s="218" t="s">
        <v>20</v>
      </c>
      <c r="O101" s="219" t="s">
        <v>43</v>
      </c>
      <c r="P101" s="220">
        <f>I101+J101</f>
        <v>0</v>
      </c>
      <c r="Q101" s="220">
        <f>ROUND(I101*H101,2)</f>
        <v>0</v>
      </c>
      <c r="R101" s="220">
        <f>ROUND(J101*H101,2)</f>
        <v>0</v>
      </c>
      <c r="S101" s="87"/>
      <c r="T101" s="221">
        <f>S101*H101</f>
        <v>0</v>
      </c>
      <c r="U101" s="221">
        <v>0</v>
      </c>
      <c r="V101" s="221">
        <f>U101*H101</f>
        <v>0</v>
      </c>
      <c r="W101" s="221">
        <v>0</v>
      </c>
      <c r="X101" s="222">
        <f>W101*H101</f>
        <v>0</v>
      </c>
      <c r="Y101" s="41"/>
      <c r="Z101" s="41"/>
      <c r="AA101" s="41"/>
      <c r="AB101" s="41"/>
      <c r="AC101" s="41"/>
      <c r="AD101" s="41"/>
      <c r="AE101" s="41"/>
      <c r="AR101" s="223" t="s">
        <v>149</v>
      </c>
      <c r="AT101" s="223" t="s">
        <v>144</v>
      </c>
      <c r="AU101" s="223" t="s">
        <v>158</v>
      </c>
      <c r="AY101" s="20" t="s">
        <v>142</v>
      </c>
      <c r="BE101" s="224">
        <f>IF(O101="základní",K101,0)</f>
        <v>0</v>
      </c>
      <c r="BF101" s="224">
        <f>IF(O101="snížená",K101,0)</f>
        <v>0</v>
      </c>
      <c r="BG101" s="224">
        <f>IF(O101="zákl. přenesená",K101,0)</f>
        <v>0</v>
      </c>
      <c r="BH101" s="224">
        <f>IF(O101="sníž. přenesená",K101,0)</f>
        <v>0</v>
      </c>
      <c r="BI101" s="224">
        <f>IF(O101="nulová",K101,0)</f>
        <v>0</v>
      </c>
      <c r="BJ101" s="20" t="s">
        <v>82</v>
      </c>
      <c r="BK101" s="224">
        <f>ROUND(P101*H101,2)</f>
        <v>0</v>
      </c>
      <c r="BL101" s="20" t="s">
        <v>149</v>
      </c>
      <c r="BM101" s="223" t="s">
        <v>380</v>
      </c>
    </row>
    <row r="102" s="2" customFormat="1">
      <c r="A102" s="41"/>
      <c r="B102" s="42"/>
      <c r="C102" s="43"/>
      <c r="D102" s="232" t="s">
        <v>287</v>
      </c>
      <c r="E102" s="43"/>
      <c r="F102" s="284" t="s">
        <v>381</v>
      </c>
      <c r="G102" s="43"/>
      <c r="H102" s="43"/>
      <c r="I102" s="227"/>
      <c r="J102" s="227"/>
      <c r="K102" s="43"/>
      <c r="L102" s="43"/>
      <c r="M102" s="47"/>
      <c r="N102" s="228"/>
      <c r="O102" s="229"/>
      <c r="P102" s="87"/>
      <c r="Q102" s="87"/>
      <c r="R102" s="87"/>
      <c r="S102" s="87"/>
      <c r="T102" s="87"/>
      <c r="U102" s="87"/>
      <c r="V102" s="87"/>
      <c r="W102" s="87"/>
      <c r="X102" s="88"/>
      <c r="Y102" s="41"/>
      <c r="Z102" s="41"/>
      <c r="AA102" s="41"/>
      <c r="AB102" s="41"/>
      <c r="AC102" s="41"/>
      <c r="AD102" s="41"/>
      <c r="AE102" s="41"/>
      <c r="AT102" s="20" t="s">
        <v>287</v>
      </c>
      <c r="AU102" s="20" t="s">
        <v>158</v>
      </c>
    </row>
    <row r="103" s="13" customFormat="1">
      <c r="A103" s="13"/>
      <c r="B103" s="230"/>
      <c r="C103" s="231"/>
      <c r="D103" s="232" t="s">
        <v>153</v>
      </c>
      <c r="E103" s="233" t="s">
        <v>20</v>
      </c>
      <c r="F103" s="234" t="s">
        <v>158</v>
      </c>
      <c r="G103" s="231"/>
      <c r="H103" s="235">
        <v>3</v>
      </c>
      <c r="I103" s="236"/>
      <c r="J103" s="236"/>
      <c r="K103" s="231"/>
      <c r="L103" s="231"/>
      <c r="M103" s="237"/>
      <c r="N103" s="238"/>
      <c r="O103" s="239"/>
      <c r="P103" s="239"/>
      <c r="Q103" s="239"/>
      <c r="R103" s="239"/>
      <c r="S103" s="239"/>
      <c r="T103" s="239"/>
      <c r="U103" s="239"/>
      <c r="V103" s="239"/>
      <c r="W103" s="239"/>
      <c r="X103" s="240"/>
      <c r="Y103" s="13"/>
      <c r="Z103" s="13"/>
      <c r="AA103" s="13"/>
      <c r="AB103" s="13"/>
      <c r="AC103" s="13"/>
      <c r="AD103" s="13"/>
      <c r="AE103" s="13"/>
      <c r="AT103" s="241" t="s">
        <v>153</v>
      </c>
      <c r="AU103" s="241" t="s">
        <v>158</v>
      </c>
      <c r="AV103" s="13" t="s">
        <v>84</v>
      </c>
      <c r="AW103" s="13" t="s">
        <v>5</v>
      </c>
      <c r="AX103" s="13" t="s">
        <v>74</v>
      </c>
      <c r="AY103" s="241" t="s">
        <v>142</v>
      </c>
    </row>
    <row r="104" s="15" customFormat="1">
      <c r="A104" s="15"/>
      <c r="B104" s="252"/>
      <c r="C104" s="253"/>
      <c r="D104" s="232" t="s">
        <v>153</v>
      </c>
      <c r="E104" s="254" t="s">
        <v>20</v>
      </c>
      <c r="F104" s="255" t="s">
        <v>180</v>
      </c>
      <c r="G104" s="253"/>
      <c r="H104" s="256">
        <v>3</v>
      </c>
      <c r="I104" s="257"/>
      <c r="J104" s="257"/>
      <c r="K104" s="253"/>
      <c r="L104" s="253"/>
      <c r="M104" s="258"/>
      <c r="N104" s="259"/>
      <c r="O104" s="260"/>
      <c r="P104" s="260"/>
      <c r="Q104" s="260"/>
      <c r="R104" s="260"/>
      <c r="S104" s="260"/>
      <c r="T104" s="260"/>
      <c r="U104" s="260"/>
      <c r="V104" s="260"/>
      <c r="W104" s="260"/>
      <c r="X104" s="261"/>
      <c r="Y104" s="15"/>
      <c r="Z104" s="15"/>
      <c r="AA104" s="15"/>
      <c r="AB104" s="15"/>
      <c r="AC104" s="15"/>
      <c r="AD104" s="15"/>
      <c r="AE104" s="15"/>
      <c r="AT104" s="262" t="s">
        <v>153</v>
      </c>
      <c r="AU104" s="262" t="s">
        <v>158</v>
      </c>
      <c r="AV104" s="15" t="s">
        <v>149</v>
      </c>
      <c r="AW104" s="15" t="s">
        <v>5</v>
      </c>
      <c r="AX104" s="15" t="s">
        <v>82</v>
      </c>
      <c r="AY104" s="262" t="s">
        <v>142</v>
      </c>
    </row>
    <row r="105" s="12" customFormat="1" ht="20.88" customHeight="1">
      <c r="A105" s="12"/>
      <c r="B105" s="194"/>
      <c r="C105" s="195"/>
      <c r="D105" s="196" t="s">
        <v>73</v>
      </c>
      <c r="E105" s="209" t="s">
        <v>382</v>
      </c>
      <c r="F105" s="209" t="s">
        <v>383</v>
      </c>
      <c r="G105" s="195"/>
      <c r="H105" s="195"/>
      <c r="I105" s="198"/>
      <c r="J105" s="198"/>
      <c r="K105" s="210">
        <f>BK105</f>
        <v>0</v>
      </c>
      <c r="L105" s="195"/>
      <c r="M105" s="200"/>
      <c r="N105" s="201"/>
      <c r="O105" s="202"/>
      <c r="P105" s="202"/>
      <c r="Q105" s="203">
        <f>SUM(Q106:Q108)</f>
        <v>0</v>
      </c>
      <c r="R105" s="203">
        <f>SUM(R106:R108)</f>
        <v>0</v>
      </c>
      <c r="S105" s="202"/>
      <c r="T105" s="204">
        <f>SUM(T106:T108)</f>
        <v>0</v>
      </c>
      <c r="U105" s="202"/>
      <c r="V105" s="204">
        <f>SUM(V106:V108)</f>
        <v>0</v>
      </c>
      <c r="W105" s="202"/>
      <c r="X105" s="205">
        <f>SUM(X106:X108)</f>
        <v>0</v>
      </c>
      <c r="Y105" s="12"/>
      <c r="Z105" s="12"/>
      <c r="AA105" s="12"/>
      <c r="AB105" s="12"/>
      <c r="AC105" s="12"/>
      <c r="AD105" s="12"/>
      <c r="AE105" s="12"/>
      <c r="AR105" s="206" t="s">
        <v>82</v>
      </c>
      <c r="AT105" s="207" t="s">
        <v>73</v>
      </c>
      <c r="AU105" s="207" t="s">
        <v>84</v>
      </c>
      <c r="AY105" s="206" t="s">
        <v>142</v>
      </c>
      <c r="BK105" s="208">
        <f>SUM(BK106:BK108)</f>
        <v>0</v>
      </c>
    </row>
    <row r="106" s="2" customFormat="1" ht="24.15" customHeight="1">
      <c r="A106" s="41"/>
      <c r="B106" s="42"/>
      <c r="C106" s="211" t="s">
        <v>199</v>
      </c>
      <c r="D106" s="211" t="s">
        <v>144</v>
      </c>
      <c r="E106" s="212" t="s">
        <v>384</v>
      </c>
      <c r="F106" s="213" t="s">
        <v>385</v>
      </c>
      <c r="G106" s="214" t="s">
        <v>147</v>
      </c>
      <c r="H106" s="215">
        <v>5</v>
      </c>
      <c r="I106" s="216"/>
      <c r="J106" s="216"/>
      <c r="K106" s="217">
        <f>ROUND(P106*H106,2)</f>
        <v>0</v>
      </c>
      <c r="L106" s="213" t="s">
        <v>20</v>
      </c>
      <c r="M106" s="47"/>
      <c r="N106" s="218" t="s">
        <v>20</v>
      </c>
      <c r="O106" s="219" t="s">
        <v>43</v>
      </c>
      <c r="P106" s="220">
        <f>I106+J106</f>
        <v>0</v>
      </c>
      <c r="Q106" s="220">
        <f>ROUND(I106*H106,2)</f>
        <v>0</v>
      </c>
      <c r="R106" s="220">
        <f>ROUND(J106*H106,2)</f>
        <v>0</v>
      </c>
      <c r="S106" s="87"/>
      <c r="T106" s="221">
        <f>S106*H106</f>
        <v>0</v>
      </c>
      <c r="U106" s="221">
        <v>0</v>
      </c>
      <c r="V106" s="221">
        <f>U106*H106</f>
        <v>0</v>
      </c>
      <c r="W106" s="221">
        <v>0</v>
      </c>
      <c r="X106" s="222">
        <f>W106*H106</f>
        <v>0</v>
      </c>
      <c r="Y106" s="41"/>
      <c r="Z106" s="41"/>
      <c r="AA106" s="41"/>
      <c r="AB106" s="41"/>
      <c r="AC106" s="41"/>
      <c r="AD106" s="41"/>
      <c r="AE106" s="41"/>
      <c r="AR106" s="223" t="s">
        <v>149</v>
      </c>
      <c r="AT106" s="223" t="s">
        <v>144</v>
      </c>
      <c r="AU106" s="223" t="s">
        <v>158</v>
      </c>
      <c r="AY106" s="20" t="s">
        <v>142</v>
      </c>
      <c r="BE106" s="224">
        <f>IF(O106="základní",K106,0)</f>
        <v>0</v>
      </c>
      <c r="BF106" s="224">
        <f>IF(O106="snížená",K106,0)</f>
        <v>0</v>
      </c>
      <c r="BG106" s="224">
        <f>IF(O106="zákl. přenesená",K106,0)</f>
        <v>0</v>
      </c>
      <c r="BH106" s="224">
        <f>IF(O106="sníž. přenesená",K106,0)</f>
        <v>0</v>
      </c>
      <c r="BI106" s="224">
        <f>IF(O106="nulová",K106,0)</f>
        <v>0</v>
      </c>
      <c r="BJ106" s="20" t="s">
        <v>82</v>
      </c>
      <c r="BK106" s="224">
        <f>ROUND(P106*H106,2)</f>
        <v>0</v>
      </c>
      <c r="BL106" s="20" t="s">
        <v>149</v>
      </c>
      <c r="BM106" s="223" t="s">
        <v>386</v>
      </c>
    </row>
    <row r="107" s="13" customFormat="1">
      <c r="A107" s="13"/>
      <c r="B107" s="230"/>
      <c r="C107" s="231"/>
      <c r="D107" s="232" t="s">
        <v>153</v>
      </c>
      <c r="E107" s="233" t="s">
        <v>20</v>
      </c>
      <c r="F107" s="234" t="s">
        <v>169</v>
      </c>
      <c r="G107" s="231"/>
      <c r="H107" s="235">
        <v>5</v>
      </c>
      <c r="I107" s="236"/>
      <c r="J107" s="236"/>
      <c r="K107" s="231"/>
      <c r="L107" s="231"/>
      <c r="M107" s="237"/>
      <c r="N107" s="238"/>
      <c r="O107" s="239"/>
      <c r="P107" s="239"/>
      <c r="Q107" s="239"/>
      <c r="R107" s="239"/>
      <c r="S107" s="239"/>
      <c r="T107" s="239"/>
      <c r="U107" s="239"/>
      <c r="V107" s="239"/>
      <c r="W107" s="239"/>
      <c r="X107" s="240"/>
      <c r="Y107" s="13"/>
      <c r="Z107" s="13"/>
      <c r="AA107" s="13"/>
      <c r="AB107" s="13"/>
      <c r="AC107" s="13"/>
      <c r="AD107" s="13"/>
      <c r="AE107" s="13"/>
      <c r="AT107" s="241" t="s">
        <v>153</v>
      </c>
      <c r="AU107" s="241" t="s">
        <v>158</v>
      </c>
      <c r="AV107" s="13" t="s">
        <v>84</v>
      </c>
      <c r="AW107" s="13" t="s">
        <v>5</v>
      </c>
      <c r="AX107" s="13" t="s">
        <v>74</v>
      </c>
      <c r="AY107" s="241" t="s">
        <v>142</v>
      </c>
    </row>
    <row r="108" s="15" customFormat="1">
      <c r="A108" s="15"/>
      <c r="B108" s="252"/>
      <c r="C108" s="253"/>
      <c r="D108" s="232" t="s">
        <v>153</v>
      </c>
      <c r="E108" s="254" t="s">
        <v>20</v>
      </c>
      <c r="F108" s="255" t="s">
        <v>180</v>
      </c>
      <c r="G108" s="253"/>
      <c r="H108" s="256">
        <v>5</v>
      </c>
      <c r="I108" s="257"/>
      <c r="J108" s="257"/>
      <c r="K108" s="253"/>
      <c r="L108" s="253"/>
      <c r="M108" s="258"/>
      <c r="N108" s="289"/>
      <c r="O108" s="290"/>
      <c r="P108" s="290"/>
      <c r="Q108" s="290"/>
      <c r="R108" s="290"/>
      <c r="S108" s="290"/>
      <c r="T108" s="290"/>
      <c r="U108" s="290"/>
      <c r="V108" s="290"/>
      <c r="W108" s="290"/>
      <c r="X108" s="291"/>
      <c r="Y108" s="15"/>
      <c r="Z108" s="15"/>
      <c r="AA108" s="15"/>
      <c r="AB108" s="15"/>
      <c r="AC108" s="15"/>
      <c r="AD108" s="15"/>
      <c r="AE108" s="15"/>
      <c r="AT108" s="262" t="s">
        <v>153</v>
      </c>
      <c r="AU108" s="262" t="s">
        <v>158</v>
      </c>
      <c r="AV108" s="15" t="s">
        <v>149</v>
      </c>
      <c r="AW108" s="15" t="s">
        <v>5</v>
      </c>
      <c r="AX108" s="15" t="s">
        <v>82</v>
      </c>
      <c r="AY108" s="262" t="s">
        <v>142</v>
      </c>
    </row>
    <row r="109" s="2" customFormat="1" ht="6.96" customHeight="1">
      <c r="A109" s="41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47"/>
      <c r="N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</sheetData>
  <sheetProtection sheet="1" autoFilter="0" formatColumns="0" formatRows="0" objects="1" scenarios="1" spinCount="100000" saltValue="xbw8jKuZlnnS8wRomSQYnV4+YA2AS57PciQbiJcPLpdkCBsrPOy/K/GveE8xiuknq5JMrtqq1LoQJ4Z09bwphw==" hashValue="gt1oQ5OnsdcWULZ5eE3eHeYEh98s1IFS/GSFK7nM8ysR6k6cLs82T/tmwutQqqT7crZmZWS+42mWAhIKqzw1BQ==" algorithmName="SHA-512" password="CC35"/>
  <autoFilter ref="C85:L108"/>
  <mergeCells count="9">
    <mergeCell ref="E7:H7"/>
    <mergeCell ref="E9:H9"/>
    <mergeCell ref="E18:H18"/>
    <mergeCell ref="E27:H27"/>
    <mergeCell ref="E50:H50"/>
    <mergeCell ref="E52:H52"/>
    <mergeCell ref="E76:H76"/>
    <mergeCell ref="E78:H7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3"/>
    </row>
    <row r="4" s="1" customFormat="1" ht="24.96" customHeight="1">
      <c r="B4" s="23"/>
      <c r="C4" s="135" t="s">
        <v>387</v>
      </c>
      <c r="H4" s="23"/>
    </row>
    <row r="5" s="1" customFormat="1" ht="12" customHeight="1">
      <c r="B5" s="23"/>
      <c r="C5" s="292" t="s">
        <v>14</v>
      </c>
      <c r="D5" s="145" t="s">
        <v>15</v>
      </c>
      <c r="E5" s="1"/>
      <c r="F5" s="1"/>
      <c r="H5" s="23"/>
    </row>
    <row r="6" s="1" customFormat="1" ht="36.96" customHeight="1">
      <c r="B6" s="23"/>
      <c r="C6" s="293" t="s">
        <v>17</v>
      </c>
      <c r="D6" s="294" t="s">
        <v>18</v>
      </c>
      <c r="E6" s="1"/>
      <c r="F6" s="1"/>
      <c r="H6" s="23"/>
    </row>
    <row r="7" s="1" customFormat="1" ht="16.5" customHeight="1">
      <c r="B7" s="23"/>
      <c r="C7" s="137" t="s">
        <v>24</v>
      </c>
      <c r="D7" s="142" t="str">
        <f>'Rekapitulace stavby'!AN8</f>
        <v>5. 10. 2018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2"/>
      <c r="B9" s="295"/>
      <c r="C9" s="296" t="s">
        <v>53</v>
      </c>
      <c r="D9" s="297" t="s">
        <v>54</v>
      </c>
      <c r="E9" s="297" t="s">
        <v>125</v>
      </c>
      <c r="F9" s="298" t="s">
        <v>388</v>
      </c>
      <c r="G9" s="182"/>
      <c r="H9" s="295"/>
    </row>
    <row r="10" s="2" customFormat="1" ht="26.4" customHeight="1">
      <c r="A10" s="41"/>
      <c r="B10" s="47"/>
      <c r="C10" s="299" t="s">
        <v>389</v>
      </c>
      <c r="D10" s="299" t="s">
        <v>80</v>
      </c>
      <c r="E10" s="41"/>
      <c r="F10" s="41"/>
      <c r="G10" s="41"/>
      <c r="H10" s="47"/>
    </row>
    <row r="11" s="2" customFormat="1" ht="16.8" customHeight="1">
      <c r="A11" s="41"/>
      <c r="B11" s="47"/>
      <c r="C11" s="300" t="s">
        <v>88</v>
      </c>
      <c r="D11" s="301" t="s">
        <v>20</v>
      </c>
      <c r="E11" s="302" t="s">
        <v>20</v>
      </c>
      <c r="F11" s="303">
        <v>1294</v>
      </c>
      <c r="G11" s="41"/>
      <c r="H11" s="47"/>
    </row>
    <row r="12" s="2" customFormat="1" ht="16.8" customHeight="1">
      <c r="A12" s="41"/>
      <c r="B12" s="47"/>
      <c r="C12" s="304" t="s">
        <v>20</v>
      </c>
      <c r="D12" s="304" t="s">
        <v>90</v>
      </c>
      <c r="E12" s="20" t="s">
        <v>20</v>
      </c>
      <c r="F12" s="305">
        <v>1394</v>
      </c>
      <c r="G12" s="41"/>
      <c r="H12" s="47"/>
    </row>
    <row r="13" s="2" customFormat="1" ht="16.8" customHeight="1">
      <c r="A13" s="41"/>
      <c r="B13" s="47"/>
      <c r="C13" s="304" t="s">
        <v>20</v>
      </c>
      <c r="D13" s="304" t="s">
        <v>192</v>
      </c>
      <c r="E13" s="20" t="s">
        <v>20</v>
      </c>
      <c r="F13" s="305">
        <v>-100</v>
      </c>
      <c r="G13" s="41"/>
      <c r="H13" s="47"/>
    </row>
    <row r="14" s="2" customFormat="1" ht="16.8" customHeight="1">
      <c r="A14" s="41"/>
      <c r="B14" s="47"/>
      <c r="C14" s="304" t="s">
        <v>88</v>
      </c>
      <c r="D14" s="304" t="s">
        <v>193</v>
      </c>
      <c r="E14" s="20" t="s">
        <v>20</v>
      </c>
      <c r="F14" s="305">
        <v>1294</v>
      </c>
      <c r="G14" s="41"/>
      <c r="H14" s="47"/>
    </row>
    <row r="15" s="2" customFormat="1" ht="16.8" customHeight="1">
      <c r="A15" s="41"/>
      <c r="B15" s="47"/>
      <c r="C15" s="306" t="s">
        <v>390</v>
      </c>
      <c r="D15" s="41"/>
      <c r="E15" s="41"/>
      <c r="F15" s="41"/>
      <c r="G15" s="41"/>
      <c r="H15" s="47"/>
    </row>
    <row r="16" s="2" customFormat="1">
      <c r="A16" s="41"/>
      <c r="B16" s="47"/>
      <c r="C16" s="304" t="s">
        <v>188</v>
      </c>
      <c r="D16" s="304" t="s">
        <v>391</v>
      </c>
      <c r="E16" s="20" t="s">
        <v>172</v>
      </c>
      <c r="F16" s="305">
        <v>979.14400000000001</v>
      </c>
      <c r="G16" s="41"/>
      <c r="H16" s="47"/>
    </row>
    <row r="17" s="2" customFormat="1">
      <c r="A17" s="41"/>
      <c r="B17" s="47"/>
      <c r="C17" s="304" t="s">
        <v>205</v>
      </c>
      <c r="D17" s="304" t="s">
        <v>392</v>
      </c>
      <c r="E17" s="20" t="s">
        <v>172</v>
      </c>
      <c r="F17" s="305">
        <v>182.238</v>
      </c>
      <c r="G17" s="41"/>
      <c r="H17" s="47"/>
    </row>
    <row r="18" s="2" customFormat="1" ht="16.8" customHeight="1">
      <c r="A18" s="41"/>
      <c r="B18" s="47"/>
      <c r="C18" s="300" t="s">
        <v>90</v>
      </c>
      <c r="D18" s="301" t="s">
        <v>20</v>
      </c>
      <c r="E18" s="302" t="s">
        <v>20</v>
      </c>
      <c r="F18" s="303">
        <v>1394</v>
      </c>
      <c r="G18" s="41"/>
      <c r="H18" s="47"/>
    </row>
    <row r="19" s="2" customFormat="1" ht="16.8" customHeight="1">
      <c r="A19" s="41"/>
      <c r="B19" s="47"/>
      <c r="C19" s="304" t="s">
        <v>20</v>
      </c>
      <c r="D19" s="304" t="s">
        <v>232</v>
      </c>
      <c r="E19" s="20" t="s">
        <v>20</v>
      </c>
      <c r="F19" s="305">
        <v>1394</v>
      </c>
      <c r="G19" s="41"/>
      <c r="H19" s="47"/>
    </row>
    <row r="20" s="2" customFormat="1" ht="16.8" customHeight="1">
      <c r="A20" s="41"/>
      <c r="B20" s="47"/>
      <c r="C20" s="304" t="s">
        <v>90</v>
      </c>
      <c r="D20" s="304" t="s">
        <v>180</v>
      </c>
      <c r="E20" s="20" t="s">
        <v>20</v>
      </c>
      <c r="F20" s="305">
        <v>1394</v>
      </c>
      <c r="G20" s="41"/>
      <c r="H20" s="47"/>
    </row>
    <row r="21" s="2" customFormat="1" ht="16.8" customHeight="1">
      <c r="A21" s="41"/>
      <c r="B21" s="47"/>
      <c r="C21" s="306" t="s">
        <v>390</v>
      </c>
      <c r="D21" s="41"/>
      <c r="E21" s="41"/>
      <c r="F21" s="41"/>
      <c r="G21" s="41"/>
      <c r="H21" s="47"/>
    </row>
    <row r="22" s="2" customFormat="1" ht="16.8" customHeight="1">
      <c r="A22" s="41"/>
      <c r="B22" s="47"/>
      <c r="C22" s="304" t="s">
        <v>228</v>
      </c>
      <c r="D22" s="304" t="s">
        <v>393</v>
      </c>
      <c r="E22" s="20" t="s">
        <v>172</v>
      </c>
      <c r="F22" s="305">
        <v>1394</v>
      </c>
      <c r="G22" s="41"/>
      <c r="H22" s="47"/>
    </row>
    <row r="23" s="2" customFormat="1">
      <c r="A23" s="41"/>
      <c r="B23" s="47"/>
      <c r="C23" s="304" t="s">
        <v>188</v>
      </c>
      <c r="D23" s="304" t="s">
        <v>391</v>
      </c>
      <c r="E23" s="20" t="s">
        <v>172</v>
      </c>
      <c r="F23" s="305">
        <v>979.14400000000001</v>
      </c>
      <c r="G23" s="41"/>
      <c r="H23" s="47"/>
    </row>
    <row r="24" s="2" customFormat="1" ht="16.8" customHeight="1">
      <c r="A24" s="41"/>
      <c r="B24" s="47"/>
      <c r="C24" s="300" t="s">
        <v>93</v>
      </c>
      <c r="D24" s="301" t="s">
        <v>20</v>
      </c>
      <c r="E24" s="302" t="s">
        <v>20</v>
      </c>
      <c r="F24" s="303">
        <v>122</v>
      </c>
      <c r="G24" s="41"/>
      <c r="H24" s="47"/>
    </row>
    <row r="25" s="2" customFormat="1" ht="16.8" customHeight="1">
      <c r="A25" s="41"/>
      <c r="B25" s="47"/>
      <c r="C25" s="304" t="s">
        <v>93</v>
      </c>
      <c r="D25" s="304" t="s">
        <v>306</v>
      </c>
      <c r="E25" s="20" t="s">
        <v>20</v>
      </c>
      <c r="F25" s="305">
        <v>122</v>
      </c>
      <c r="G25" s="41"/>
      <c r="H25" s="47"/>
    </row>
    <row r="26" s="2" customFormat="1" ht="16.8" customHeight="1">
      <c r="A26" s="41"/>
      <c r="B26" s="47"/>
      <c r="C26" s="306" t="s">
        <v>390</v>
      </c>
      <c r="D26" s="41"/>
      <c r="E26" s="41"/>
      <c r="F26" s="41"/>
      <c r="G26" s="41"/>
      <c r="H26" s="47"/>
    </row>
    <row r="27" s="2" customFormat="1" ht="16.8" customHeight="1">
      <c r="A27" s="41"/>
      <c r="B27" s="47"/>
      <c r="C27" s="304" t="s">
        <v>301</v>
      </c>
      <c r="D27" s="304" t="s">
        <v>394</v>
      </c>
      <c r="E27" s="20" t="s">
        <v>165</v>
      </c>
      <c r="F27" s="305">
        <v>2834.1999999999998</v>
      </c>
      <c r="G27" s="41"/>
      <c r="H27" s="47"/>
    </row>
    <row r="28" s="2" customFormat="1" ht="16.8" customHeight="1">
      <c r="A28" s="41"/>
      <c r="B28" s="47"/>
      <c r="C28" s="304" t="s">
        <v>308</v>
      </c>
      <c r="D28" s="304" t="s">
        <v>395</v>
      </c>
      <c r="E28" s="20" t="s">
        <v>165</v>
      </c>
      <c r="F28" s="305">
        <v>5813.8000000000002</v>
      </c>
      <c r="G28" s="41"/>
      <c r="H28" s="47"/>
    </row>
    <row r="29" s="2" customFormat="1" ht="16.8" customHeight="1">
      <c r="A29" s="41"/>
      <c r="B29" s="47"/>
      <c r="C29" s="300" t="s">
        <v>95</v>
      </c>
      <c r="D29" s="301" t="s">
        <v>20</v>
      </c>
      <c r="E29" s="302" t="s">
        <v>20</v>
      </c>
      <c r="F29" s="303">
        <v>1670</v>
      </c>
      <c r="G29" s="41"/>
      <c r="H29" s="47"/>
    </row>
    <row r="30" s="2" customFormat="1" ht="16.8" customHeight="1">
      <c r="A30" s="41"/>
      <c r="B30" s="47"/>
      <c r="C30" s="304" t="s">
        <v>20</v>
      </c>
      <c r="D30" s="304" t="s">
        <v>175</v>
      </c>
      <c r="E30" s="20" t="s">
        <v>20</v>
      </c>
      <c r="F30" s="305">
        <v>1310</v>
      </c>
      <c r="G30" s="41"/>
      <c r="H30" s="47"/>
    </row>
    <row r="31" s="2" customFormat="1" ht="16.8" customHeight="1">
      <c r="A31" s="41"/>
      <c r="B31" s="47"/>
      <c r="C31" s="304" t="s">
        <v>20</v>
      </c>
      <c r="D31" s="304" t="s">
        <v>176</v>
      </c>
      <c r="E31" s="20" t="s">
        <v>20</v>
      </c>
      <c r="F31" s="305">
        <v>0</v>
      </c>
      <c r="G31" s="41"/>
      <c r="H31" s="47"/>
    </row>
    <row r="32" s="2" customFormat="1" ht="16.8" customHeight="1">
      <c r="A32" s="41"/>
      <c r="B32" s="47"/>
      <c r="C32" s="304" t="s">
        <v>20</v>
      </c>
      <c r="D32" s="304" t="s">
        <v>177</v>
      </c>
      <c r="E32" s="20" t="s">
        <v>20</v>
      </c>
      <c r="F32" s="305">
        <v>180</v>
      </c>
      <c r="G32" s="41"/>
      <c r="H32" s="47"/>
    </row>
    <row r="33" s="2" customFormat="1" ht="16.8" customHeight="1">
      <c r="A33" s="41"/>
      <c r="B33" s="47"/>
      <c r="C33" s="304" t="s">
        <v>20</v>
      </c>
      <c r="D33" s="304" t="s">
        <v>178</v>
      </c>
      <c r="E33" s="20" t="s">
        <v>20</v>
      </c>
      <c r="F33" s="305">
        <v>90</v>
      </c>
      <c r="G33" s="41"/>
      <c r="H33" s="47"/>
    </row>
    <row r="34" s="2" customFormat="1" ht="16.8" customHeight="1">
      <c r="A34" s="41"/>
      <c r="B34" s="47"/>
      <c r="C34" s="304" t="s">
        <v>20</v>
      </c>
      <c r="D34" s="304" t="s">
        <v>179</v>
      </c>
      <c r="E34" s="20" t="s">
        <v>20</v>
      </c>
      <c r="F34" s="305">
        <v>90</v>
      </c>
      <c r="G34" s="41"/>
      <c r="H34" s="47"/>
    </row>
    <row r="35" s="2" customFormat="1" ht="16.8" customHeight="1">
      <c r="A35" s="41"/>
      <c r="B35" s="47"/>
      <c r="C35" s="304" t="s">
        <v>95</v>
      </c>
      <c r="D35" s="304" t="s">
        <v>180</v>
      </c>
      <c r="E35" s="20" t="s">
        <v>20</v>
      </c>
      <c r="F35" s="305">
        <v>1670</v>
      </c>
      <c r="G35" s="41"/>
      <c r="H35" s="47"/>
    </row>
    <row r="36" s="2" customFormat="1" ht="16.8" customHeight="1">
      <c r="A36" s="41"/>
      <c r="B36" s="47"/>
      <c r="C36" s="306" t="s">
        <v>390</v>
      </c>
      <c r="D36" s="41"/>
      <c r="E36" s="41"/>
      <c r="F36" s="41"/>
      <c r="G36" s="41"/>
      <c r="H36" s="47"/>
    </row>
    <row r="37" s="2" customFormat="1">
      <c r="A37" s="41"/>
      <c r="B37" s="47"/>
      <c r="C37" s="304" t="s">
        <v>170</v>
      </c>
      <c r="D37" s="304" t="s">
        <v>396</v>
      </c>
      <c r="E37" s="20" t="s">
        <v>172</v>
      </c>
      <c r="F37" s="305">
        <v>835</v>
      </c>
      <c r="G37" s="41"/>
      <c r="H37" s="47"/>
    </row>
    <row r="38" s="2" customFormat="1">
      <c r="A38" s="41"/>
      <c r="B38" s="47"/>
      <c r="C38" s="304" t="s">
        <v>183</v>
      </c>
      <c r="D38" s="304" t="s">
        <v>397</v>
      </c>
      <c r="E38" s="20" t="s">
        <v>172</v>
      </c>
      <c r="F38" s="305">
        <v>835</v>
      </c>
      <c r="G38" s="41"/>
      <c r="H38" s="47"/>
    </row>
    <row r="39" s="2" customFormat="1">
      <c r="A39" s="41"/>
      <c r="B39" s="47"/>
      <c r="C39" s="304" t="s">
        <v>205</v>
      </c>
      <c r="D39" s="304" t="s">
        <v>392</v>
      </c>
      <c r="E39" s="20" t="s">
        <v>172</v>
      </c>
      <c r="F39" s="305">
        <v>182.238</v>
      </c>
      <c r="G39" s="41"/>
      <c r="H39" s="47"/>
    </row>
    <row r="40" s="2" customFormat="1" ht="16.8" customHeight="1">
      <c r="A40" s="41"/>
      <c r="B40" s="47"/>
      <c r="C40" s="300" t="s">
        <v>398</v>
      </c>
      <c r="D40" s="301" t="s">
        <v>20</v>
      </c>
      <c r="E40" s="302" t="s">
        <v>20</v>
      </c>
      <c r="F40" s="303">
        <v>2</v>
      </c>
      <c r="G40" s="41"/>
      <c r="H40" s="47"/>
    </row>
    <row r="41" s="2" customFormat="1" ht="16.8" customHeight="1">
      <c r="A41" s="41"/>
      <c r="B41" s="47"/>
      <c r="C41" s="300" t="s">
        <v>97</v>
      </c>
      <c r="D41" s="301" t="s">
        <v>20</v>
      </c>
      <c r="E41" s="302" t="s">
        <v>20</v>
      </c>
      <c r="F41" s="303">
        <v>45</v>
      </c>
      <c r="G41" s="41"/>
      <c r="H41" s="47"/>
    </row>
    <row r="42" s="2" customFormat="1" ht="16.8" customHeight="1">
      <c r="A42" s="41"/>
      <c r="B42" s="47"/>
      <c r="C42" s="304" t="s">
        <v>97</v>
      </c>
      <c r="D42" s="304" t="s">
        <v>98</v>
      </c>
      <c r="E42" s="20" t="s">
        <v>20</v>
      </c>
      <c r="F42" s="305">
        <v>45</v>
      </c>
      <c r="G42" s="41"/>
      <c r="H42" s="47"/>
    </row>
    <row r="43" s="2" customFormat="1" ht="16.8" customHeight="1">
      <c r="A43" s="41"/>
      <c r="B43" s="47"/>
      <c r="C43" s="306" t="s">
        <v>390</v>
      </c>
      <c r="D43" s="41"/>
      <c r="E43" s="41"/>
      <c r="F43" s="41"/>
      <c r="G43" s="41"/>
      <c r="H43" s="47"/>
    </row>
    <row r="44" s="2" customFormat="1" ht="16.8" customHeight="1">
      <c r="A44" s="41"/>
      <c r="B44" s="47"/>
      <c r="C44" s="304" t="s">
        <v>145</v>
      </c>
      <c r="D44" s="304" t="s">
        <v>399</v>
      </c>
      <c r="E44" s="20" t="s">
        <v>147</v>
      </c>
      <c r="F44" s="305">
        <v>45</v>
      </c>
      <c r="G44" s="41"/>
      <c r="H44" s="47"/>
    </row>
    <row r="45" s="2" customFormat="1">
      <c r="A45" s="41"/>
      <c r="B45" s="47"/>
      <c r="C45" s="304" t="s">
        <v>188</v>
      </c>
      <c r="D45" s="304" t="s">
        <v>391</v>
      </c>
      <c r="E45" s="20" t="s">
        <v>172</v>
      </c>
      <c r="F45" s="305">
        <v>979.14400000000001</v>
      </c>
      <c r="G45" s="41"/>
      <c r="H45" s="47"/>
    </row>
    <row r="46" s="2" customFormat="1" ht="16.8" customHeight="1">
      <c r="A46" s="41"/>
      <c r="B46" s="47"/>
      <c r="C46" s="304" t="s">
        <v>252</v>
      </c>
      <c r="D46" s="304" t="s">
        <v>400</v>
      </c>
      <c r="E46" s="20" t="s">
        <v>147</v>
      </c>
      <c r="F46" s="305">
        <v>45</v>
      </c>
      <c r="G46" s="41"/>
      <c r="H46" s="47"/>
    </row>
    <row r="47" s="2" customFormat="1">
      <c r="A47" s="41"/>
      <c r="B47" s="47"/>
      <c r="C47" s="304" t="s">
        <v>284</v>
      </c>
      <c r="D47" s="304" t="s">
        <v>401</v>
      </c>
      <c r="E47" s="20" t="s">
        <v>147</v>
      </c>
      <c r="F47" s="305">
        <v>85</v>
      </c>
      <c r="G47" s="41"/>
      <c r="H47" s="47"/>
    </row>
    <row r="48" s="2" customFormat="1" ht="16.8" customHeight="1">
      <c r="A48" s="41"/>
      <c r="B48" s="47"/>
      <c r="C48" s="300" t="s">
        <v>402</v>
      </c>
      <c r="D48" s="301" t="s">
        <v>20</v>
      </c>
      <c r="E48" s="302" t="s">
        <v>20</v>
      </c>
      <c r="F48" s="303">
        <v>58</v>
      </c>
      <c r="G48" s="41"/>
      <c r="H48" s="47"/>
    </row>
    <row r="49" s="2" customFormat="1" ht="16.8" customHeight="1">
      <c r="A49" s="41"/>
      <c r="B49" s="47"/>
      <c r="C49" s="300" t="s">
        <v>99</v>
      </c>
      <c r="D49" s="301" t="s">
        <v>20</v>
      </c>
      <c r="E49" s="302" t="s">
        <v>20</v>
      </c>
      <c r="F49" s="303">
        <v>28</v>
      </c>
      <c r="G49" s="41"/>
      <c r="H49" s="47"/>
    </row>
    <row r="50" s="2" customFormat="1" ht="16.8" customHeight="1">
      <c r="A50" s="41"/>
      <c r="B50" s="47"/>
      <c r="C50" s="304" t="s">
        <v>99</v>
      </c>
      <c r="D50" s="304" t="s">
        <v>100</v>
      </c>
      <c r="E50" s="20" t="s">
        <v>20</v>
      </c>
      <c r="F50" s="305">
        <v>28</v>
      </c>
      <c r="G50" s="41"/>
      <c r="H50" s="47"/>
    </row>
    <row r="51" s="2" customFormat="1" ht="16.8" customHeight="1">
      <c r="A51" s="41"/>
      <c r="B51" s="47"/>
      <c r="C51" s="306" t="s">
        <v>390</v>
      </c>
      <c r="D51" s="41"/>
      <c r="E51" s="41"/>
      <c r="F51" s="41"/>
      <c r="G51" s="41"/>
      <c r="H51" s="47"/>
    </row>
    <row r="52" s="2" customFormat="1" ht="16.8" customHeight="1">
      <c r="A52" s="41"/>
      <c r="B52" s="47"/>
      <c r="C52" s="304" t="s">
        <v>154</v>
      </c>
      <c r="D52" s="304" t="s">
        <v>403</v>
      </c>
      <c r="E52" s="20" t="s">
        <v>147</v>
      </c>
      <c r="F52" s="305">
        <v>28</v>
      </c>
      <c r="G52" s="41"/>
      <c r="H52" s="47"/>
    </row>
    <row r="53" s="2" customFormat="1">
      <c r="A53" s="41"/>
      <c r="B53" s="47"/>
      <c r="C53" s="304" t="s">
        <v>188</v>
      </c>
      <c r="D53" s="304" t="s">
        <v>391</v>
      </c>
      <c r="E53" s="20" t="s">
        <v>172</v>
      </c>
      <c r="F53" s="305">
        <v>979.14400000000001</v>
      </c>
      <c r="G53" s="41"/>
      <c r="H53" s="47"/>
    </row>
    <row r="54" s="2" customFormat="1" ht="16.8" customHeight="1">
      <c r="A54" s="41"/>
      <c r="B54" s="47"/>
      <c r="C54" s="304" t="s">
        <v>257</v>
      </c>
      <c r="D54" s="304" t="s">
        <v>404</v>
      </c>
      <c r="E54" s="20" t="s">
        <v>147</v>
      </c>
      <c r="F54" s="305">
        <v>28</v>
      </c>
      <c r="G54" s="41"/>
      <c r="H54" s="47"/>
    </row>
    <row r="55" s="2" customFormat="1">
      <c r="A55" s="41"/>
      <c r="B55" s="47"/>
      <c r="C55" s="304" t="s">
        <v>284</v>
      </c>
      <c r="D55" s="304" t="s">
        <v>401</v>
      </c>
      <c r="E55" s="20" t="s">
        <v>147</v>
      </c>
      <c r="F55" s="305">
        <v>85</v>
      </c>
      <c r="G55" s="41"/>
      <c r="H55" s="47"/>
    </row>
    <row r="56" s="2" customFormat="1" ht="16.8" customHeight="1">
      <c r="A56" s="41"/>
      <c r="B56" s="47"/>
      <c r="C56" s="300" t="s">
        <v>405</v>
      </c>
      <c r="D56" s="301" t="s">
        <v>20</v>
      </c>
      <c r="E56" s="302" t="s">
        <v>20</v>
      </c>
      <c r="F56" s="303">
        <v>38</v>
      </c>
      <c r="G56" s="41"/>
      <c r="H56" s="47"/>
    </row>
    <row r="57" s="2" customFormat="1" ht="16.8" customHeight="1">
      <c r="A57" s="41"/>
      <c r="B57" s="47"/>
      <c r="C57" s="300" t="s">
        <v>102</v>
      </c>
      <c r="D57" s="301" t="s">
        <v>20</v>
      </c>
      <c r="E57" s="302" t="s">
        <v>20</v>
      </c>
      <c r="F57" s="303">
        <v>12</v>
      </c>
      <c r="G57" s="41"/>
      <c r="H57" s="47"/>
    </row>
    <row r="58" s="2" customFormat="1" ht="16.8" customHeight="1">
      <c r="A58" s="41"/>
      <c r="B58" s="47"/>
      <c r="C58" s="304" t="s">
        <v>102</v>
      </c>
      <c r="D58" s="304" t="s">
        <v>9</v>
      </c>
      <c r="E58" s="20" t="s">
        <v>20</v>
      </c>
      <c r="F58" s="305">
        <v>12</v>
      </c>
      <c r="G58" s="41"/>
      <c r="H58" s="47"/>
    </row>
    <row r="59" s="2" customFormat="1" ht="16.8" customHeight="1">
      <c r="A59" s="41"/>
      <c r="B59" s="47"/>
      <c r="C59" s="306" t="s">
        <v>390</v>
      </c>
      <c r="D59" s="41"/>
      <c r="E59" s="41"/>
      <c r="F59" s="41"/>
      <c r="G59" s="41"/>
      <c r="H59" s="47"/>
    </row>
    <row r="60" s="2" customFormat="1" ht="16.8" customHeight="1">
      <c r="A60" s="41"/>
      <c r="B60" s="47"/>
      <c r="C60" s="304" t="s">
        <v>159</v>
      </c>
      <c r="D60" s="304" t="s">
        <v>406</v>
      </c>
      <c r="E60" s="20" t="s">
        <v>147</v>
      </c>
      <c r="F60" s="305">
        <v>12</v>
      </c>
      <c r="G60" s="41"/>
      <c r="H60" s="47"/>
    </row>
    <row r="61" s="2" customFormat="1">
      <c r="A61" s="41"/>
      <c r="B61" s="47"/>
      <c r="C61" s="304" t="s">
        <v>188</v>
      </c>
      <c r="D61" s="304" t="s">
        <v>391</v>
      </c>
      <c r="E61" s="20" t="s">
        <v>172</v>
      </c>
      <c r="F61" s="305">
        <v>979.14400000000001</v>
      </c>
      <c r="G61" s="41"/>
      <c r="H61" s="47"/>
    </row>
    <row r="62" s="2" customFormat="1" ht="16.8" customHeight="1">
      <c r="A62" s="41"/>
      <c r="B62" s="47"/>
      <c r="C62" s="304" t="s">
        <v>262</v>
      </c>
      <c r="D62" s="304" t="s">
        <v>407</v>
      </c>
      <c r="E62" s="20" t="s">
        <v>147</v>
      </c>
      <c r="F62" s="305">
        <v>12</v>
      </c>
      <c r="G62" s="41"/>
      <c r="H62" s="47"/>
    </row>
    <row r="63" s="2" customFormat="1">
      <c r="A63" s="41"/>
      <c r="B63" s="47"/>
      <c r="C63" s="304" t="s">
        <v>284</v>
      </c>
      <c r="D63" s="304" t="s">
        <v>401</v>
      </c>
      <c r="E63" s="20" t="s">
        <v>147</v>
      </c>
      <c r="F63" s="305">
        <v>85</v>
      </c>
      <c r="G63" s="41"/>
      <c r="H63" s="47"/>
    </row>
    <row r="64" s="2" customFormat="1" ht="16.8" customHeight="1">
      <c r="A64" s="41"/>
      <c r="B64" s="47"/>
      <c r="C64" s="300" t="s">
        <v>408</v>
      </c>
      <c r="D64" s="301" t="s">
        <v>20</v>
      </c>
      <c r="E64" s="302" t="s">
        <v>20</v>
      </c>
      <c r="F64" s="303">
        <v>24</v>
      </c>
      <c r="G64" s="41"/>
      <c r="H64" s="47"/>
    </row>
    <row r="65" s="2" customFormat="1" ht="16.8" customHeight="1">
      <c r="A65" s="41"/>
      <c r="B65" s="47"/>
      <c r="C65" s="300" t="s">
        <v>409</v>
      </c>
      <c r="D65" s="301" t="s">
        <v>20</v>
      </c>
      <c r="E65" s="302" t="s">
        <v>410</v>
      </c>
      <c r="F65" s="303">
        <v>25</v>
      </c>
      <c r="G65" s="41"/>
      <c r="H65" s="47"/>
    </row>
    <row r="66" s="2" customFormat="1" ht="16.8" customHeight="1">
      <c r="A66" s="41"/>
      <c r="B66" s="47"/>
      <c r="C66" s="300" t="s">
        <v>411</v>
      </c>
      <c r="D66" s="301" t="s">
        <v>20</v>
      </c>
      <c r="E66" s="302" t="s">
        <v>165</v>
      </c>
      <c r="F66" s="303">
        <v>169.5</v>
      </c>
      <c r="G66" s="41"/>
      <c r="H66" s="47"/>
    </row>
    <row r="67" s="2" customFormat="1" ht="16.8" customHeight="1">
      <c r="A67" s="41"/>
      <c r="B67" s="47"/>
      <c r="C67" s="300" t="s">
        <v>104</v>
      </c>
      <c r="D67" s="301" t="s">
        <v>20</v>
      </c>
      <c r="E67" s="302" t="s">
        <v>20</v>
      </c>
      <c r="F67" s="303">
        <v>1305.5250000000001</v>
      </c>
      <c r="G67" s="41"/>
      <c r="H67" s="47"/>
    </row>
    <row r="68" s="2" customFormat="1" ht="16.8" customHeight="1">
      <c r="A68" s="41"/>
      <c r="B68" s="47"/>
      <c r="C68" s="304" t="s">
        <v>20</v>
      </c>
      <c r="D68" s="304" t="s">
        <v>90</v>
      </c>
      <c r="E68" s="20" t="s">
        <v>20</v>
      </c>
      <c r="F68" s="305">
        <v>1394</v>
      </c>
      <c r="G68" s="41"/>
      <c r="H68" s="47"/>
    </row>
    <row r="69" s="2" customFormat="1" ht="16.8" customHeight="1">
      <c r="A69" s="41"/>
      <c r="B69" s="47"/>
      <c r="C69" s="304" t="s">
        <v>20</v>
      </c>
      <c r="D69" s="304" t="s">
        <v>192</v>
      </c>
      <c r="E69" s="20" t="s">
        <v>20</v>
      </c>
      <c r="F69" s="305">
        <v>-100</v>
      </c>
      <c r="G69" s="41"/>
      <c r="H69" s="47"/>
    </row>
    <row r="70" s="2" customFormat="1" ht="16.8" customHeight="1">
      <c r="A70" s="41"/>
      <c r="B70" s="47"/>
      <c r="C70" s="304" t="s">
        <v>20</v>
      </c>
      <c r="D70" s="304" t="s">
        <v>194</v>
      </c>
      <c r="E70" s="20" t="s">
        <v>20</v>
      </c>
      <c r="F70" s="305">
        <v>0</v>
      </c>
      <c r="G70" s="41"/>
      <c r="H70" s="47"/>
    </row>
    <row r="71" s="2" customFormat="1" ht="16.8" customHeight="1">
      <c r="A71" s="41"/>
      <c r="B71" s="47"/>
      <c r="C71" s="304" t="s">
        <v>20</v>
      </c>
      <c r="D71" s="304" t="s">
        <v>195</v>
      </c>
      <c r="E71" s="20" t="s">
        <v>20</v>
      </c>
      <c r="F71" s="305">
        <v>1.98</v>
      </c>
      <c r="G71" s="41"/>
      <c r="H71" s="47"/>
    </row>
    <row r="72" s="2" customFormat="1" ht="16.8" customHeight="1">
      <c r="A72" s="41"/>
      <c r="B72" s="47"/>
      <c r="C72" s="304" t="s">
        <v>20</v>
      </c>
      <c r="D72" s="304" t="s">
        <v>196</v>
      </c>
      <c r="E72" s="20" t="s">
        <v>20</v>
      </c>
      <c r="F72" s="305">
        <v>6.1539999999999999</v>
      </c>
      <c r="G72" s="41"/>
      <c r="H72" s="47"/>
    </row>
    <row r="73" s="2" customFormat="1" ht="16.8" customHeight="1">
      <c r="A73" s="41"/>
      <c r="B73" s="47"/>
      <c r="C73" s="304" t="s">
        <v>20</v>
      </c>
      <c r="D73" s="304" t="s">
        <v>197</v>
      </c>
      <c r="E73" s="20" t="s">
        <v>20</v>
      </c>
      <c r="F73" s="305">
        <v>3.391</v>
      </c>
      <c r="G73" s="41"/>
      <c r="H73" s="47"/>
    </row>
    <row r="74" s="2" customFormat="1" ht="16.8" customHeight="1">
      <c r="A74" s="41"/>
      <c r="B74" s="47"/>
      <c r="C74" s="304" t="s">
        <v>104</v>
      </c>
      <c r="D74" s="304" t="s">
        <v>180</v>
      </c>
      <c r="E74" s="20" t="s">
        <v>20</v>
      </c>
      <c r="F74" s="305">
        <v>1305.5250000000001</v>
      </c>
      <c r="G74" s="41"/>
      <c r="H74" s="47"/>
    </row>
    <row r="75" s="2" customFormat="1" ht="16.8" customHeight="1">
      <c r="A75" s="41"/>
      <c r="B75" s="47"/>
      <c r="C75" s="306" t="s">
        <v>390</v>
      </c>
      <c r="D75" s="41"/>
      <c r="E75" s="41"/>
      <c r="F75" s="41"/>
      <c r="G75" s="41"/>
      <c r="H75" s="47"/>
    </row>
    <row r="76" s="2" customFormat="1">
      <c r="A76" s="41"/>
      <c r="B76" s="47"/>
      <c r="C76" s="304" t="s">
        <v>188</v>
      </c>
      <c r="D76" s="304" t="s">
        <v>391</v>
      </c>
      <c r="E76" s="20" t="s">
        <v>172</v>
      </c>
      <c r="F76" s="305">
        <v>979.14400000000001</v>
      </c>
      <c r="G76" s="41"/>
      <c r="H76" s="47"/>
    </row>
    <row r="77" s="2" customFormat="1">
      <c r="A77" s="41"/>
      <c r="B77" s="47"/>
      <c r="C77" s="304" t="s">
        <v>200</v>
      </c>
      <c r="D77" s="304" t="s">
        <v>412</v>
      </c>
      <c r="E77" s="20" t="s">
        <v>172</v>
      </c>
      <c r="F77" s="305">
        <v>979.14400000000001</v>
      </c>
      <c r="G77" s="41"/>
      <c r="H77" s="47"/>
    </row>
    <row r="78" s="2" customFormat="1" ht="16.8" customHeight="1">
      <c r="A78" s="41"/>
      <c r="B78" s="47"/>
      <c r="C78" s="304" t="s">
        <v>218</v>
      </c>
      <c r="D78" s="304" t="s">
        <v>413</v>
      </c>
      <c r="E78" s="20" t="s">
        <v>172</v>
      </c>
      <c r="F78" s="305">
        <v>326.38099999999997</v>
      </c>
      <c r="G78" s="41"/>
      <c r="H78" s="47"/>
    </row>
    <row r="79" s="2" customFormat="1" ht="16.8" customHeight="1">
      <c r="A79" s="41"/>
      <c r="B79" s="47"/>
      <c r="C79" s="304" t="s">
        <v>223</v>
      </c>
      <c r="D79" s="304" t="s">
        <v>414</v>
      </c>
      <c r="E79" s="20" t="s">
        <v>172</v>
      </c>
      <c r="F79" s="305">
        <v>326.38099999999997</v>
      </c>
      <c r="G79" s="41"/>
      <c r="H79" s="47"/>
    </row>
    <row r="80" s="2" customFormat="1" ht="16.8" customHeight="1">
      <c r="A80" s="41"/>
      <c r="B80" s="47"/>
      <c r="C80" s="304" t="s">
        <v>241</v>
      </c>
      <c r="D80" s="304" t="s">
        <v>415</v>
      </c>
      <c r="E80" s="20" t="s">
        <v>172</v>
      </c>
      <c r="F80" s="305">
        <v>652.76300000000003</v>
      </c>
      <c r="G80" s="41"/>
      <c r="H80" s="47"/>
    </row>
    <row r="81" s="2" customFormat="1" ht="16.8" customHeight="1">
      <c r="A81" s="41"/>
      <c r="B81" s="47"/>
      <c r="C81" s="300" t="s">
        <v>106</v>
      </c>
      <c r="D81" s="301" t="s">
        <v>20</v>
      </c>
      <c r="E81" s="302" t="s">
        <v>20</v>
      </c>
      <c r="F81" s="303">
        <v>364.47500000000002</v>
      </c>
      <c r="G81" s="41"/>
      <c r="H81" s="47"/>
    </row>
    <row r="82" s="2" customFormat="1" ht="16.8" customHeight="1">
      <c r="A82" s="41"/>
      <c r="B82" s="47"/>
      <c r="C82" s="304" t="s">
        <v>20</v>
      </c>
      <c r="D82" s="304" t="s">
        <v>95</v>
      </c>
      <c r="E82" s="20" t="s">
        <v>20</v>
      </c>
      <c r="F82" s="305">
        <v>1670</v>
      </c>
      <c r="G82" s="41"/>
      <c r="H82" s="47"/>
    </row>
    <row r="83" s="2" customFormat="1" ht="16.8" customHeight="1">
      <c r="A83" s="41"/>
      <c r="B83" s="47"/>
      <c r="C83" s="304" t="s">
        <v>20</v>
      </c>
      <c r="D83" s="304" t="s">
        <v>209</v>
      </c>
      <c r="E83" s="20" t="s">
        <v>20</v>
      </c>
      <c r="F83" s="305">
        <v>-11.525</v>
      </c>
      <c r="G83" s="41"/>
      <c r="H83" s="47"/>
    </row>
    <row r="84" s="2" customFormat="1" ht="16.8" customHeight="1">
      <c r="A84" s="41"/>
      <c r="B84" s="47"/>
      <c r="C84" s="304" t="s">
        <v>20</v>
      </c>
      <c r="D84" s="304" t="s">
        <v>210</v>
      </c>
      <c r="E84" s="20" t="s">
        <v>20</v>
      </c>
      <c r="F84" s="305">
        <v>-1294</v>
      </c>
      <c r="G84" s="41"/>
      <c r="H84" s="47"/>
    </row>
    <row r="85" s="2" customFormat="1" ht="16.8" customHeight="1">
      <c r="A85" s="41"/>
      <c r="B85" s="47"/>
      <c r="C85" s="304" t="s">
        <v>106</v>
      </c>
      <c r="D85" s="304" t="s">
        <v>180</v>
      </c>
      <c r="E85" s="20" t="s">
        <v>20</v>
      </c>
      <c r="F85" s="305">
        <v>364.47500000000002</v>
      </c>
      <c r="G85" s="41"/>
      <c r="H85" s="47"/>
    </row>
    <row r="86" s="2" customFormat="1" ht="16.8" customHeight="1">
      <c r="A86" s="41"/>
      <c r="B86" s="47"/>
      <c r="C86" s="306" t="s">
        <v>390</v>
      </c>
      <c r="D86" s="41"/>
      <c r="E86" s="41"/>
      <c r="F86" s="41"/>
      <c r="G86" s="41"/>
      <c r="H86" s="47"/>
    </row>
    <row r="87" s="2" customFormat="1">
      <c r="A87" s="41"/>
      <c r="B87" s="47"/>
      <c r="C87" s="304" t="s">
        <v>205</v>
      </c>
      <c r="D87" s="304" t="s">
        <v>392</v>
      </c>
      <c r="E87" s="20" t="s">
        <v>172</v>
      </c>
      <c r="F87" s="305">
        <v>182.238</v>
      </c>
      <c r="G87" s="41"/>
      <c r="H87" s="47"/>
    </row>
    <row r="88" s="2" customFormat="1">
      <c r="A88" s="41"/>
      <c r="B88" s="47"/>
      <c r="C88" s="304" t="s">
        <v>213</v>
      </c>
      <c r="D88" s="304" t="s">
        <v>416</v>
      </c>
      <c r="E88" s="20" t="s">
        <v>172</v>
      </c>
      <c r="F88" s="305">
        <v>182.238</v>
      </c>
      <c r="G88" s="41"/>
      <c r="H88" s="47"/>
    </row>
    <row r="89" s="2" customFormat="1" ht="16.8" customHeight="1">
      <c r="A89" s="41"/>
      <c r="B89" s="47"/>
      <c r="C89" s="304" t="s">
        <v>247</v>
      </c>
      <c r="D89" s="304" t="s">
        <v>417</v>
      </c>
      <c r="E89" s="20" t="s">
        <v>172</v>
      </c>
      <c r="F89" s="305">
        <v>364.47500000000002</v>
      </c>
      <c r="G89" s="41"/>
      <c r="H89" s="47"/>
    </row>
    <row r="90" s="2" customFormat="1" ht="16.8" customHeight="1">
      <c r="A90" s="41"/>
      <c r="B90" s="47"/>
      <c r="C90" s="300" t="s">
        <v>108</v>
      </c>
      <c r="D90" s="301" t="s">
        <v>20</v>
      </c>
      <c r="E90" s="302" t="s">
        <v>20</v>
      </c>
      <c r="F90" s="303">
        <v>11.525</v>
      </c>
      <c r="G90" s="41"/>
      <c r="H90" s="47"/>
    </row>
    <row r="91" s="2" customFormat="1" ht="16.8" customHeight="1">
      <c r="A91" s="41"/>
      <c r="B91" s="47"/>
      <c r="C91" s="304" t="s">
        <v>20</v>
      </c>
      <c r="D91" s="304" t="s">
        <v>194</v>
      </c>
      <c r="E91" s="20" t="s">
        <v>20</v>
      </c>
      <c r="F91" s="305">
        <v>0</v>
      </c>
      <c r="G91" s="41"/>
      <c r="H91" s="47"/>
    </row>
    <row r="92" s="2" customFormat="1" ht="16.8" customHeight="1">
      <c r="A92" s="41"/>
      <c r="B92" s="47"/>
      <c r="C92" s="304" t="s">
        <v>20</v>
      </c>
      <c r="D92" s="304" t="s">
        <v>195</v>
      </c>
      <c r="E92" s="20" t="s">
        <v>20</v>
      </c>
      <c r="F92" s="305">
        <v>1.98</v>
      </c>
      <c r="G92" s="41"/>
      <c r="H92" s="47"/>
    </row>
    <row r="93" s="2" customFormat="1" ht="16.8" customHeight="1">
      <c r="A93" s="41"/>
      <c r="B93" s="47"/>
      <c r="C93" s="304" t="s">
        <v>20</v>
      </c>
      <c r="D93" s="304" t="s">
        <v>196</v>
      </c>
      <c r="E93" s="20" t="s">
        <v>20</v>
      </c>
      <c r="F93" s="305">
        <v>6.1539999999999999</v>
      </c>
      <c r="G93" s="41"/>
      <c r="H93" s="47"/>
    </row>
    <row r="94" s="2" customFormat="1" ht="16.8" customHeight="1">
      <c r="A94" s="41"/>
      <c r="B94" s="47"/>
      <c r="C94" s="304" t="s">
        <v>20</v>
      </c>
      <c r="D94" s="304" t="s">
        <v>197</v>
      </c>
      <c r="E94" s="20" t="s">
        <v>20</v>
      </c>
      <c r="F94" s="305">
        <v>3.391</v>
      </c>
      <c r="G94" s="41"/>
      <c r="H94" s="47"/>
    </row>
    <row r="95" s="2" customFormat="1" ht="16.8" customHeight="1">
      <c r="A95" s="41"/>
      <c r="B95" s="47"/>
      <c r="C95" s="304" t="s">
        <v>108</v>
      </c>
      <c r="D95" s="304" t="s">
        <v>193</v>
      </c>
      <c r="E95" s="20" t="s">
        <v>20</v>
      </c>
      <c r="F95" s="305">
        <v>11.525</v>
      </c>
      <c r="G95" s="41"/>
      <c r="H95" s="47"/>
    </row>
    <row r="96" s="2" customFormat="1" ht="16.8" customHeight="1">
      <c r="A96" s="41"/>
      <c r="B96" s="47"/>
      <c r="C96" s="306" t="s">
        <v>390</v>
      </c>
      <c r="D96" s="41"/>
      <c r="E96" s="41"/>
      <c r="F96" s="41"/>
      <c r="G96" s="41"/>
      <c r="H96" s="47"/>
    </row>
    <row r="97" s="2" customFormat="1">
      <c r="A97" s="41"/>
      <c r="B97" s="47"/>
      <c r="C97" s="304" t="s">
        <v>188</v>
      </c>
      <c r="D97" s="304" t="s">
        <v>391</v>
      </c>
      <c r="E97" s="20" t="s">
        <v>172</v>
      </c>
      <c r="F97" s="305">
        <v>979.14400000000001</v>
      </c>
      <c r="G97" s="41"/>
      <c r="H97" s="47"/>
    </row>
    <row r="98" s="2" customFormat="1">
      <c r="A98" s="41"/>
      <c r="B98" s="47"/>
      <c r="C98" s="304" t="s">
        <v>205</v>
      </c>
      <c r="D98" s="304" t="s">
        <v>392</v>
      </c>
      <c r="E98" s="20" t="s">
        <v>172</v>
      </c>
      <c r="F98" s="305">
        <v>182.238</v>
      </c>
      <c r="G98" s="41"/>
      <c r="H98" s="47"/>
    </row>
    <row r="99" s="2" customFormat="1" ht="7.44" customHeight="1">
      <c r="A99" s="41"/>
      <c r="B99" s="161"/>
      <c r="C99" s="162"/>
      <c r="D99" s="162"/>
      <c r="E99" s="162"/>
      <c r="F99" s="162"/>
      <c r="G99" s="162"/>
      <c r="H99" s="47"/>
    </row>
    <row r="100" s="2" customFormat="1">
      <c r="A100" s="41"/>
      <c r="B100" s="41"/>
      <c r="C100" s="41"/>
      <c r="D100" s="41"/>
      <c r="E100" s="41"/>
      <c r="F100" s="41"/>
      <c r="G100" s="41"/>
      <c r="H100" s="41"/>
    </row>
  </sheetData>
  <sheetProtection sheet="1" formatColumns="0" formatRows="0" objects="1" scenarios="1" spinCount="100000" saltValue="rB2KpN9IN8UF6EBp3RNGSCj5rbJ+9BWgOBMqZM6HSFdLBWEovByKE1//tvlqXmgOcsRGaP89ScA/ybIT4yC5dQ==" hashValue="h/KXRq83vGqGEWxPSBV8r+mW5v3idIA1MJaeHzl1BNCPQvdUTexc5WJUIpkeP3bi2T/J3xIa/RCT1XPTlV7e+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7" customWidth="1"/>
    <col min="2" max="2" width="1.667969" style="307" customWidth="1"/>
    <col min="3" max="4" width="5" style="307" customWidth="1"/>
    <col min="5" max="5" width="11.66016" style="307" customWidth="1"/>
    <col min="6" max="6" width="9.160156" style="307" customWidth="1"/>
    <col min="7" max="7" width="5" style="307" customWidth="1"/>
    <col min="8" max="8" width="77.83203" style="307" customWidth="1"/>
    <col min="9" max="10" width="20" style="307" customWidth="1"/>
    <col min="11" max="11" width="1.667969" style="307" customWidth="1"/>
  </cols>
  <sheetData>
    <row r="1" s="1" customFormat="1" ht="37.5" customHeight="1"/>
    <row r="2" s="1" customFormat="1" ht="7.5" customHeight="1">
      <c r="B2" s="308"/>
      <c r="C2" s="309"/>
      <c r="D2" s="309"/>
      <c r="E2" s="309"/>
      <c r="F2" s="309"/>
      <c r="G2" s="309"/>
      <c r="H2" s="309"/>
      <c r="I2" s="309"/>
      <c r="J2" s="309"/>
      <c r="K2" s="310"/>
    </row>
    <row r="3" s="17" customFormat="1" ht="45" customHeight="1">
      <c r="B3" s="311"/>
      <c r="C3" s="312" t="s">
        <v>418</v>
      </c>
      <c r="D3" s="312"/>
      <c r="E3" s="312"/>
      <c r="F3" s="312"/>
      <c r="G3" s="312"/>
      <c r="H3" s="312"/>
      <c r="I3" s="312"/>
      <c r="J3" s="312"/>
      <c r="K3" s="313"/>
    </row>
    <row r="4" s="1" customFormat="1" ht="25.5" customHeight="1">
      <c r="B4" s="314"/>
      <c r="C4" s="315" t="s">
        <v>419</v>
      </c>
      <c r="D4" s="315"/>
      <c r="E4" s="315"/>
      <c r="F4" s="315"/>
      <c r="G4" s="315"/>
      <c r="H4" s="315"/>
      <c r="I4" s="315"/>
      <c r="J4" s="315"/>
      <c r="K4" s="316"/>
    </row>
    <row r="5" s="1" customFormat="1" ht="5.25" customHeight="1">
      <c r="B5" s="314"/>
      <c r="C5" s="317"/>
      <c r="D5" s="317"/>
      <c r="E5" s="317"/>
      <c r="F5" s="317"/>
      <c r="G5" s="317"/>
      <c r="H5" s="317"/>
      <c r="I5" s="317"/>
      <c r="J5" s="317"/>
      <c r="K5" s="316"/>
    </row>
    <row r="6" s="1" customFormat="1" ht="15" customHeight="1">
      <c r="B6" s="314"/>
      <c r="C6" s="318" t="s">
        <v>420</v>
      </c>
      <c r="D6" s="318"/>
      <c r="E6" s="318"/>
      <c r="F6" s="318"/>
      <c r="G6" s="318"/>
      <c r="H6" s="318"/>
      <c r="I6" s="318"/>
      <c r="J6" s="318"/>
      <c r="K6" s="316"/>
    </row>
    <row r="7" s="1" customFormat="1" ht="15" customHeight="1">
      <c r="B7" s="319"/>
      <c r="C7" s="318" t="s">
        <v>421</v>
      </c>
      <c r="D7" s="318"/>
      <c r="E7" s="318"/>
      <c r="F7" s="318"/>
      <c r="G7" s="318"/>
      <c r="H7" s="318"/>
      <c r="I7" s="318"/>
      <c r="J7" s="318"/>
      <c r="K7" s="316"/>
    </row>
    <row r="8" s="1" customFormat="1" ht="12.75" customHeight="1">
      <c r="B8" s="319"/>
      <c r="C8" s="318"/>
      <c r="D8" s="318"/>
      <c r="E8" s="318"/>
      <c r="F8" s="318"/>
      <c r="G8" s="318"/>
      <c r="H8" s="318"/>
      <c r="I8" s="318"/>
      <c r="J8" s="318"/>
      <c r="K8" s="316"/>
    </row>
    <row r="9" s="1" customFormat="1" ht="15" customHeight="1">
      <c r="B9" s="319"/>
      <c r="C9" s="318" t="s">
        <v>422</v>
      </c>
      <c r="D9" s="318"/>
      <c r="E9" s="318"/>
      <c r="F9" s="318"/>
      <c r="G9" s="318"/>
      <c r="H9" s="318"/>
      <c r="I9" s="318"/>
      <c r="J9" s="318"/>
      <c r="K9" s="316"/>
    </row>
    <row r="10" s="1" customFormat="1" ht="15" customHeight="1">
      <c r="B10" s="319"/>
      <c r="C10" s="318"/>
      <c r="D10" s="318" t="s">
        <v>423</v>
      </c>
      <c r="E10" s="318"/>
      <c r="F10" s="318"/>
      <c r="G10" s="318"/>
      <c r="H10" s="318"/>
      <c r="I10" s="318"/>
      <c r="J10" s="318"/>
      <c r="K10" s="316"/>
    </row>
    <row r="11" s="1" customFormat="1" ht="15" customHeight="1">
      <c r="B11" s="319"/>
      <c r="C11" s="320"/>
      <c r="D11" s="318" t="s">
        <v>424</v>
      </c>
      <c r="E11" s="318"/>
      <c r="F11" s="318"/>
      <c r="G11" s="318"/>
      <c r="H11" s="318"/>
      <c r="I11" s="318"/>
      <c r="J11" s="318"/>
      <c r="K11" s="316"/>
    </row>
    <row r="12" s="1" customFormat="1" ht="15" customHeight="1">
      <c r="B12" s="319"/>
      <c r="C12" s="320"/>
      <c r="D12" s="318"/>
      <c r="E12" s="318"/>
      <c r="F12" s="318"/>
      <c r="G12" s="318"/>
      <c r="H12" s="318"/>
      <c r="I12" s="318"/>
      <c r="J12" s="318"/>
      <c r="K12" s="316"/>
    </row>
    <row r="13" s="1" customFormat="1" ht="15" customHeight="1">
      <c r="B13" s="319"/>
      <c r="C13" s="320"/>
      <c r="D13" s="321" t="s">
        <v>425</v>
      </c>
      <c r="E13" s="318"/>
      <c r="F13" s="318"/>
      <c r="G13" s="318"/>
      <c r="H13" s="318"/>
      <c r="I13" s="318"/>
      <c r="J13" s="318"/>
      <c r="K13" s="316"/>
    </row>
    <row r="14" s="1" customFormat="1" ht="12.75" customHeight="1">
      <c r="B14" s="319"/>
      <c r="C14" s="320"/>
      <c r="D14" s="320"/>
      <c r="E14" s="320"/>
      <c r="F14" s="320"/>
      <c r="G14" s="320"/>
      <c r="H14" s="320"/>
      <c r="I14" s="320"/>
      <c r="J14" s="320"/>
      <c r="K14" s="316"/>
    </row>
    <row r="15" s="1" customFormat="1" ht="15" customHeight="1">
      <c r="B15" s="319"/>
      <c r="C15" s="320"/>
      <c r="D15" s="318" t="s">
        <v>426</v>
      </c>
      <c r="E15" s="318"/>
      <c r="F15" s="318"/>
      <c r="G15" s="318"/>
      <c r="H15" s="318"/>
      <c r="I15" s="318"/>
      <c r="J15" s="318"/>
      <c r="K15" s="316"/>
    </row>
    <row r="16" s="1" customFormat="1" ht="15" customHeight="1">
      <c r="B16" s="319"/>
      <c r="C16" s="320"/>
      <c r="D16" s="318" t="s">
        <v>427</v>
      </c>
      <c r="E16" s="318"/>
      <c r="F16" s="318"/>
      <c r="G16" s="318"/>
      <c r="H16" s="318"/>
      <c r="I16" s="318"/>
      <c r="J16" s="318"/>
      <c r="K16" s="316"/>
    </row>
    <row r="17" s="1" customFormat="1" ht="15" customHeight="1">
      <c r="B17" s="319"/>
      <c r="C17" s="320"/>
      <c r="D17" s="318" t="s">
        <v>428</v>
      </c>
      <c r="E17" s="318"/>
      <c r="F17" s="318"/>
      <c r="G17" s="318"/>
      <c r="H17" s="318"/>
      <c r="I17" s="318"/>
      <c r="J17" s="318"/>
      <c r="K17" s="316"/>
    </row>
    <row r="18" s="1" customFormat="1" ht="15" customHeight="1">
      <c r="B18" s="319"/>
      <c r="C18" s="320"/>
      <c r="D18" s="320"/>
      <c r="E18" s="322" t="s">
        <v>81</v>
      </c>
      <c r="F18" s="318" t="s">
        <v>429</v>
      </c>
      <c r="G18" s="318"/>
      <c r="H18" s="318"/>
      <c r="I18" s="318"/>
      <c r="J18" s="318"/>
      <c r="K18" s="316"/>
    </row>
    <row r="19" s="1" customFormat="1" ht="15" customHeight="1">
      <c r="B19" s="319"/>
      <c r="C19" s="320"/>
      <c r="D19" s="320"/>
      <c r="E19" s="322" t="s">
        <v>430</v>
      </c>
      <c r="F19" s="318" t="s">
        <v>431</v>
      </c>
      <c r="G19" s="318"/>
      <c r="H19" s="318"/>
      <c r="I19" s="318"/>
      <c r="J19" s="318"/>
      <c r="K19" s="316"/>
    </row>
    <row r="20" s="1" customFormat="1" ht="15" customHeight="1">
      <c r="B20" s="319"/>
      <c r="C20" s="320"/>
      <c r="D20" s="320"/>
      <c r="E20" s="322" t="s">
        <v>432</v>
      </c>
      <c r="F20" s="318" t="s">
        <v>433</v>
      </c>
      <c r="G20" s="318"/>
      <c r="H20" s="318"/>
      <c r="I20" s="318"/>
      <c r="J20" s="318"/>
      <c r="K20" s="316"/>
    </row>
    <row r="21" s="1" customFormat="1" ht="15" customHeight="1">
      <c r="B21" s="319"/>
      <c r="C21" s="320"/>
      <c r="D21" s="320"/>
      <c r="E21" s="322" t="s">
        <v>434</v>
      </c>
      <c r="F21" s="318" t="s">
        <v>435</v>
      </c>
      <c r="G21" s="318"/>
      <c r="H21" s="318"/>
      <c r="I21" s="318"/>
      <c r="J21" s="318"/>
      <c r="K21" s="316"/>
    </row>
    <row r="22" s="1" customFormat="1" ht="15" customHeight="1">
      <c r="B22" s="319"/>
      <c r="C22" s="320"/>
      <c r="D22" s="320"/>
      <c r="E22" s="322" t="s">
        <v>436</v>
      </c>
      <c r="F22" s="318" t="s">
        <v>349</v>
      </c>
      <c r="G22" s="318"/>
      <c r="H22" s="318"/>
      <c r="I22" s="318"/>
      <c r="J22" s="318"/>
      <c r="K22" s="316"/>
    </row>
    <row r="23" s="1" customFormat="1" ht="15" customHeight="1">
      <c r="B23" s="319"/>
      <c r="C23" s="320"/>
      <c r="D23" s="320"/>
      <c r="E23" s="322" t="s">
        <v>437</v>
      </c>
      <c r="F23" s="318" t="s">
        <v>438</v>
      </c>
      <c r="G23" s="318"/>
      <c r="H23" s="318"/>
      <c r="I23" s="318"/>
      <c r="J23" s="318"/>
      <c r="K23" s="316"/>
    </row>
    <row r="24" s="1" customFormat="1" ht="12.75" customHeight="1">
      <c r="B24" s="319"/>
      <c r="C24" s="320"/>
      <c r="D24" s="320"/>
      <c r="E24" s="320"/>
      <c r="F24" s="320"/>
      <c r="G24" s="320"/>
      <c r="H24" s="320"/>
      <c r="I24" s="320"/>
      <c r="J24" s="320"/>
      <c r="K24" s="316"/>
    </row>
    <row r="25" s="1" customFormat="1" ht="15" customHeight="1">
      <c r="B25" s="319"/>
      <c r="C25" s="318" t="s">
        <v>439</v>
      </c>
      <c r="D25" s="318"/>
      <c r="E25" s="318"/>
      <c r="F25" s="318"/>
      <c r="G25" s="318"/>
      <c r="H25" s="318"/>
      <c r="I25" s="318"/>
      <c r="J25" s="318"/>
      <c r="K25" s="316"/>
    </row>
    <row r="26" s="1" customFormat="1" ht="15" customHeight="1">
      <c r="B26" s="319"/>
      <c r="C26" s="318" t="s">
        <v>440</v>
      </c>
      <c r="D26" s="318"/>
      <c r="E26" s="318"/>
      <c r="F26" s="318"/>
      <c r="G26" s="318"/>
      <c r="H26" s="318"/>
      <c r="I26" s="318"/>
      <c r="J26" s="318"/>
      <c r="K26" s="316"/>
    </row>
    <row r="27" s="1" customFormat="1" ht="15" customHeight="1">
      <c r="B27" s="319"/>
      <c r="C27" s="318"/>
      <c r="D27" s="318" t="s">
        <v>441</v>
      </c>
      <c r="E27" s="318"/>
      <c r="F27" s="318"/>
      <c r="G27" s="318"/>
      <c r="H27" s="318"/>
      <c r="I27" s="318"/>
      <c r="J27" s="318"/>
      <c r="K27" s="316"/>
    </row>
    <row r="28" s="1" customFormat="1" ht="15" customHeight="1">
      <c r="B28" s="319"/>
      <c r="C28" s="320"/>
      <c r="D28" s="318" t="s">
        <v>442</v>
      </c>
      <c r="E28" s="318"/>
      <c r="F28" s="318"/>
      <c r="G28" s="318"/>
      <c r="H28" s="318"/>
      <c r="I28" s="318"/>
      <c r="J28" s="318"/>
      <c r="K28" s="316"/>
    </row>
    <row r="29" s="1" customFormat="1" ht="12.75" customHeight="1">
      <c r="B29" s="319"/>
      <c r="C29" s="320"/>
      <c r="D29" s="320"/>
      <c r="E29" s="320"/>
      <c r="F29" s="320"/>
      <c r="G29" s="320"/>
      <c r="H29" s="320"/>
      <c r="I29" s="320"/>
      <c r="J29" s="320"/>
      <c r="K29" s="316"/>
    </row>
    <row r="30" s="1" customFormat="1" ht="15" customHeight="1">
      <c r="B30" s="319"/>
      <c r="C30" s="320"/>
      <c r="D30" s="318" t="s">
        <v>443</v>
      </c>
      <c r="E30" s="318"/>
      <c r="F30" s="318"/>
      <c r="G30" s="318"/>
      <c r="H30" s="318"/>
      <c r="I30" s="318"/>
      <c r="J30" s="318"/>
      <c r="K30" s="316"/>
    </row>
    <row r="31" s="1" customFormat="1" ht="15" customHeight="1">
      <c r="B31" s="319"/>
      <c r="C31" s="320"/>
      <c r="D31" s="318" t="s">
        <v>444</v>
      </c>
      <c r="E31" s="318"/>
      <c r="F31" s="318"/>
      <c r="G31" s="318"/>
      <c r="H31" s="318"/>
      <c r="I31" s="318"/>
      <c r="J31" s="318"/>
      <c r="K31" s="316"/>
    </row>
    <row r="32" s="1" customFormat="1" ht="12.75" customHeight="1">
      <c r="B32" s="319"/>
      <c r="C32" s="320"/>
      <c r="D32" s="320"/>
      <c r="E32" s="320"/>
      <c r="F32" s="320"/>
      <c r="G32" s="320"/>
      <c r="H32" s="320"/>
      <c r="I32" s="320"/>
      <c r="J32" s="320"/>
      <c r="K32" s="316"/>
    </row>
    <row r="33" s="1" customFormat="1" ht="15" customHeight="1">
      <c r="B33" s="319"/>
      <c r="C33" s="320"/>
      <c r="D33" s="318" t="s">
        <v>445</v>
      </c>
      <c r="E33" s="318"/>
      <c r="F33" s="318"/>
      <c r="G33" s="318"/>
      <c r="H33" s="318"/>
      <c r="I33" s="318"/>
      <c r="J33" s="318"/>
      <c r="K33" s="316"/>
    </row>
    <row r="34" s="1" customFormat="1" ht="15" customHeight="1">
      <c r="B34" s="319"/>
      <c r="C34" s="320"/>
      <c r="D34" s="318" t="s">
        <v>446</v>
      </c>
      <c r="E34" s="318"/>
      <c r="F34" s="318"/>
      <c r="G34" s="318"/>
      <c r="H34" s="318"/>
      <c r="I34" s="318"/>
      <c r="J34" s="318"/>
      <c r="K34" s="316"/>
    </row>
    <row r="35" s="1" customFormat="1" ht="15" customHeight="1">
      <c r="B35" s="319"/>
      <c r="C35" s="320"/>
      <c r="D35" s="318" t="s">
        <v>447</v>
      </c>
      <c r="E35" s="318"/>
      <c r="F35" s="318"/>
      <c r="G35" s="318"/>
      <c r="H35" s="318"/>
      <c r="I35" s="318"/>
      <c r="J35" s="318"/>
      <c r="K35" s="316"/>
    </row>
    <row r="36" s="1" customFormat="1" ht="15" customHeight="1">
      <c r="B36" s="319"/>
      <c r="C36" s="320"/>
      <c r="D36" s="318"/>
      <c r="E36" s="321" t="s">
        <v>124</v>
      </c>
      <c r="F36" s="318"/>
      <c r="G36" s="318" t="s">
        <v>448</v>
      </c>
      <c r="H36" s="318"/>
      <c r="I36" s="318"/>
      <c r="J36" s="318"/>
      <c r="K36" s="316"/>
    </row>
    <row r="37" s="1" customFormat="1" ht="30.75" customHeight="1">
      <c r="B37" s="319"/>
      <c r="C37" s="320"/>
      <c r="D37" s="318"/>
      <c r="E37" s="321" t="s">
        <v>449</v>
      </c>
      <c r="F37" s="318"/>
      <c r="G37" s="318" t="s">
        <v>450</v>
      </c>
      <c r="H37" s="318"/>
      <c r="I37" s="318"/>
      <c r="J37" s="318"/>
      <c r="K37" s="316"/>
    </row>
    <row r="38" s="1" customFormat="1" ht="15" customHeight="1">
      <c r="B38" s="319"/>
      <c r="C38" s="320"/>
      <c r="D38" s="318"/>
      <c r="E38" s="321" t="s">
        <v>53</v>
      </c>
      <c r="F38" s="318"/>
      <c r="G38" s="318" t="s">
        <v>451</v>
      </c>
      <c r="H38" s="318"/>
      <c r="I38" s="318"/>
      <c r="J38" s="318"/>
      <c r="K38" s="316"/>
    </row>
    <row r="39" s="1" customFormat="1" ht="15" customHeight="1">
      <c r="B39" s="319"/>
      <c r="C39" s="320"/>
      <c r="D39" s="318"/>
      <c r="E39" s="321" t="s">
        <v>54</v>
      </c>
      <c r="F39" s="318"/>
      <c r="G39" s="318" t="s">
        <v>452</v>
      </c>
      <c r="H39" s="318"/>
      <c r="I39" s="318"/>
      <c r="J39" s="318"/>
      <c r="K39" s="316"/>
    </row>
    <row r="40" s="1" customFormat="1" ht="15" customHeight="1">
      <c r="B40" s="319"/>
      <c r="C40" s="320"/>
      <c r="D40" s="318"/>
      <c r="E40" s="321" t="s">
        <v>125</v>
      </c>
      <c r="F40" s="318"/>
      <c r="G40" s="318" t="s">
        <v>453</v>
      </c>
      <c r="H40" s="318"/>
      <c r="I40" s="318"/>
      <c r="J40" s="318"/>
      <c r="K40" s="316"/>
    </row>
    <row r="41" s="1" customFormat="1" ht="15" customHeight="1">
      <c r="B41" s="319"/>
      <c r="C41" s="320"/>
      <c r="D41" s="318"/>
      <c r="E41" s="321" t="s">
        <v>126</v>
      </c>
      <c r="F41" s="318"/>
      <c r="G41" s="318" t="s">
        <v>454</v>
      </c>
      <c r="H41" s="318"/>
      <c r="I41" s="318"/>
      <c r="J41" s="318"/>
      <c r="K41" s="316"/>
    </row>
    <row r="42" s="1" customFormat="1" ht="15" customHeight="1">
      <c r="B42" s="319"/>
      <c r="C42" s="320"/>
      <c r="D42" s="318"/>
      <c r="E42" s="321" t="s">
        <v>455</v>
      </c>
      <c r="F42" s="318"/>
      <c r="G42" s="318" t="s">
        <v>456</v>
      </c>
      <c r="H42" s="318"/>
      <c r="I42" s="318"/>
      <c r="J42" s="318"/>
      <c r="K42" s="316"/>
    </row>
    <row r="43" s="1" customFormat="1" ht="15" customHeight="1">
      <c r="B43" s="319"/>
      <c r="C43" s="320"/>
      <c r="D43" s="318"/>
      <c r="E43" s="321"/>
      <c r="F43" s="318"/>
      <c r="G43" s="318" t="s">
        <v>457</v>
      </c>
      <c r="H43" s="318"/>
      <c r="I43" s="318"/>
      <c r="J43" s="318"/>
      <c r="K43" s="316"/>
    </row>
    <row r="44" s="1" customFormat="1" ht="15" customHeight="1">
      <c r="B44" s="319"/>
      <c r="C44" s="320"/>
      <c r="D44" s="318"/>
      <c r="E44" s="321" t="s">
        <v>458</v>
      </c>
      <c r="F44" s="318"/>
      <c r="G44" s="318" t="s">
        <v>459</v>
      </c>
      <c r="H44" s="318"/>
      <c r="I44" s="318"/>
      <c r="J44" s="318"/>
      <c r="K44" s="316"/>
    </row>
    <row r="45" s="1" customFormat="1" ht="15" customHeight="1">
      <c r="B45" s="319"/>
      <c r="C45" s="320"/>
      <c r="D45" s="318"/>
      <c r="E45" s="321" t="s">
        <v>129</v>
      </c>
      <c r="F45" s="318"/>
      <c r="G45" s="318" t="s">
        <v>460</v>
      </c>
      <c r="H45" s="318"/>
      <c r="I45" s="318"/>
      <c r="J45" s="318"/>
      <c r="K45" s="316"/>
    </row>
    <row r="46" s="1" customFormat="1" ht="12.75" customHeight="1">
      <c r="B46" s="319"/>
      <c r="C46" s="320"/>
      <c r="D46" s="318"/>
      <c r="E46" s="318"/>
      <c r="F46" s="318"/>
      <c r="G46" s="318"/>
      <c r="H46" s="318"/>
      <c r="I46" s="318"/>
      <c r="J46" s="318"/>
      <c r="K46" s="316"/>
    </row>
    <row r="47" s="1" customFormat="1" ht="15" customHeight="1">
      <c r="B47" s="319"/>
      <c r="C47" s="320"/>
      <c r="D47" s="318" t="s">
        <v>461</v>
      </c>
      <c r="E47" s="318"/>
      <c r="F47" s="318"/>
      <c r="G47" s="318"/>
      <c r="H47" s="318"/>
      <c r="I47" s="318"/>
      <c r="J47" s="318"/>
      <c r="K47" s="316"/>
    </row>
    <row r="48" s="1" customFormat="1" ht="15" customHeight="1">
      <c r="B48" s="319"/>
      <c r="C48" s="320"/>
      <c r="D48" s="320"/>
      <c r="E48" s="318" t="s">
        <v>462</v>
      </c>
      <c r="F48" s="318"/>
      <c r="G48" s="318"/>
      <c r="H48" s="318"/>
      <c r="I48" s="318"/>
      <c r="J48" s="318"/>
      <c r="K48" s="316"/>
    </row>
    <row r="49" s="1" customFormat="1" ht="15" customHeight="1">
      <c r="B49" s="319"/>
      <c r="C49" s="320"/>
      <c r="D49" s="320"/>
      <c r="E49" s="318" t="s">
        <v>463</v>
      </c>
      <c r="F49" s="318"/>
      <c r="G49" s="318"/>
      <c r="H49" s="318"/>
      <c r="I49" s="318"/>
      <c r="J49" s="318"/>
      <c r="K49" s="316"/>
    </row>
    <row r="50" s="1" customFormat="1" ht="15" customHeight="1">
      <c r="B50" s="319"/>
      <c r="C50" s="320"/>
      <c r="D50" s="320"/>
      <c r="E50" s="318" t="s">
        <v>464</v>
      </c>
      <c r="F50" s="318"/>
      <c r="G50" s="318"/>
      <c r="H50" s="318"/>
      <c r="I50" s="318"/>
      <c r="J50" s="318"/>
      <c r="K50" s="316"/>
    </row>
    <row r="51" s="1" customFormat="1" ht="15" customHeight="1">
      <c r="B51" s="319"/>
      <c r="C51" s="320"/>
      <c r="D51" s="318" t="s">
        <v>465</v>
      </c>
      <c r="E51" s="318"/>
      <c r="F51" s="318"/>
      <c r="G51" s="318"/>
      <c r="H51" s="318"/>
      <c r="I51" s="318"/>
      <c r="J51" s="318"/>
      <c r="K51" s="316"/>
    </row>
    <row r="52" s="1" customFormat="1" ht="25.5" customHeight="1">
      <c r="B52" s="314"/>
      <c r="C52" s="315" t="s">
        <v>466</v>
      </c>
      <c r="D52" s="315"/>
      <c r="E52" s="315"/>
      <c r="F52" s="315"/>
      <c r="G52" s="315"/>
      <c r="H52" s="315"/>
      <c r="I52" s="315"/>
      <c r="J52" s="315"/>
      <c r="K52" s="316"/>
    </row>
    <row r="53" s="1" customFormat="1" ht="5.25" customHeight="1">
      <c r="B53" s="314"/>
      <c r="C53" s="317"/>
      <c r="D53" s="317"/>
      <c r="E53" s="317"/>
      <c r="F53" s="317"/>
      <c r="G53" s="317"/>
      <c r="H53" s="317"/>
      <c r="I53" s="317"/>
      <c r="J53" s="317"/>
      <c r="K53" s="316"/>
    </row>
    <row r="54" s="1" customFormat="1" ht="15" customHeight="1">
      <c r="B54" s="314"/>
      <c r="C54" s="318" t="s">
        <v>467</v>
      </c>
      <c r="D54" s="318"/>
      <c r="E54" s="318"/>
      <c r="F54" s="318"/>
      <c r="G54" s="318"/>
      <c r="H54" s="318"/>
      <c r="I54" s="318"/>
      <c r="J54" s="318"/>
      <c r="K54" s="316"/>
    </row>
    <row r="55" s="1" customFormat="1" ht="15" customHeight="1">
      <c r="B55" s="314"/>
      <c r="C55" s="318" t="s">
        <v>468</v>
      </c>
      <c r="D55" s="318"/>
      <c r="E55" s="318"/>
      <c r="F55" s="318"/>
      <c r="G55" s="318"/>
      <c r="H55" s="318"/>
      <c r="I55" s="318"/>
      <c r="J55" s="318"/>
      <c r="K55" s="316"/>
    </row>
    <row r="56" s="1" customFormat="1" ht="12.75" customHeight="1">
      <c r="B56" s="314"/>
      <c r="C56" s="318"/>
      <c r="D56" s="318"/>
      <c r="E56" s="318"/>
      <c r="F56" s="318"/>
      <c r="G56" s="318"/>
      <c r="H56" s="318"/>
      <c r="I56" s="318"/>
      <c r="J56" s="318"/>
      <c r="K56" s="316"/>
    </row>
    <row r="57" s="1" customFormat="1" ht="15" customHeight="1">
      <c r="B57" s="314"/>
      <c r="C57" s="318" t="s">
        <v>469</v>
      </c>
      <c r="D57" s="318"/>
      <c r="E57" s="318"/>
      <c r="F57" s="318"/>
      <c r="G57" s="318"/>
      <c r="H57" s="318"/>
      <c r="I57" s="318"/>
      <c r="J57" s="318"/>
      <c r="K57" s="316"/>
    </row>
    <row r="58" s="1" customFormat="1" ht="15" customHeight="1">
      <c r="B58" s="314"/>
      <c r="C58" s="320"/>
      <c r="D58" s="318" t="s">
        <v>470</v>
      </c>
      <c r="E58" s="318"/>
      <c r="F58" s="318"/>
      <c r="G58" s="318"/>
      <c r="H58" s="318"/>
      <c r="I58" s="318"/>
      <c r="J58" s="318"/>
      <c r="K58" s="316"/>
    </row>
    <row r="59" s="1" customFormat="1" ht="15" customHeight="1">
      <c r="B59" s="314"/>
      <c r="C59" s="320"/>
      <c r="D59" s="318" t="s">
        <v>471</v>
      </c>
      <c r="E59" s="318"/>
      <c r="F59" s="318"/>
      <c r="G59" s="318"/>
      <c r="H59" s="318"/>
      <c r="I59" s="318"/>
      <c r="J59" s="318"/>
      <c r="K59" s="316"/>
    </row>
    <row r="60" s="1" customFormat="1" ht="15" customHeight="1">
      <c r="B60" s="314"/>
      <c r="C60" s="320"/>
      <c r="D60" s="318" t="s">
        <v>472</v>
      </c>
      <c r="E60" s="318"/>
      <c r="F60" s="318"/>
      <c r="G60" s="318"/>
      <c r="H60" s="318"/>
      <c r="I60" s="318"/>
      <c r="J60" s="318"/>
      <c r="K60" s="316"/>
    </row>
    <row r="61" s="1" customFormat="1" ht="15" customHeight="1">
      <c r="B61" s="314"/>
      <c r="C61" s="320"/>
      <c r="D61" s="318" t="s">
        <v>473</v>
      </c>
      <c r="E61" s="318"/>
      <c r="F61" s="318"/>
      <c r="G61" s="318"/>
      <c r="H61" s="318"/>
      <c r="I61" s="318"/>
      <c r="J61" s="318"/>
      <c r="K61" s="316"/>
    </row>
    <row r="62" s="1" customFormat="1" ht="15" customHeight="1">
      <c r="B62" s="314"/>
      <c r="C62" s="320"/>
      <c r="D62" s="323" t="s">
        <v>474</v>
      </c>
      <c r="E62" s="323"/>
      <c r="F62" s="323"/>
      <c r="G62" s="323"/>
      <c r="H62" s="323"/>
      <c r="I62" s="323"/>
      <c r="J62" s="323"/>
      <c r="K62" s="316"/>
    </row>
    <row r="63" s="1" customFormat="1" ht="15" customHeight="1">
      <c r="B63" s="314"/>
      <c r="C63" s="320"/>
      <c r="D63" s="318" t="s">
        <v>475</v>
      </c>
      <c r="E63" s="318"/>
      <c r="F63" s="318"/>
      <c r="G63" s="318"/>
      <c r="H63" s="318"/>
      <c r="I63" s="318"/>
      <c r="J63" s="318"/>
      <c r="K63" s="316"/>
    </row>
    <row r="64" s="1" customFormat="1" ht="12.75" customHeight="1">
      <c r="B64" s="314"/>
      <c r="C64" s="320"/>
      <c r="D64" s="320"/>
      <c r="E64" s="324"/>
      <c r="F64" s="320"/>
      <c r="G64" s="320"/>
      <c r="H64" s="320"/>
      <c r="I64" s="320"/>
      <c r="J64" s="320"/>
      <c r="K64" s="316"/>
    </row>
    <row r="65" s="1" customFormat="1" ht="15" customHeight="1">
      <c r="B65" s="314"/>
      <c r="C65" s="320"/>
      <c r="D65" s="318" t="s">
        <v>476</v>
      </c>
      <c r="E65" s="318"/>
      <c r="F65" s="318"/>
      <c r="G65" s="318"/>
      <c r="H65" s="318"/>
      <c r="I65" s="318"/>
      <c r="J65" s="318"/>
      <c r="K65" s="316"/>
    </row>
    <row r="66" s="1" customFormat="1" ht="15" customHeight="1">
      <c r="B66" s="314"/>
      <c r="C66" s="320"/>
      <c r="D66" s="323" t="s">
        <v>477</v>
      </c>
      <c r="E66" s="323"/>
      <c r="F66" s="323"/>
      <c r="G66" s="323"/>
      <c r="H66" s="323"/>
      <c r="I66" s="323"/>
      <c r="J66" s="323"/>
      <c r="K66" s="316"/>
    </row>
    <row r="67" s="1" customFormat="1" ht="15" customHeight="1">
      <c r="B67" s="314"/>
      <c r="C67" s="320"/>
      <c r="D67" s="318" t="s">
        <v>478</v>
      </c>
      <c r="E67" s="318"/>
      <c r="F67" s="318"/>
      <c r="G67" s="318"/>
      <c r="H67" s="318"/>
      <c r="I67" s="318"/>
      <c r="J67" s="318"/>
      <c r="K67" s="316"/>
    </row>
    <row r="68" s="1" customFormat="1" ht="15" customHeight="1">
      <c r="B68" s="314"/>
      <c r="C68" s="320"/>
      <c r="D68" s="318" t="s">
        <v>479</v>
      </c>
      <c r="E68" s="318"/>
      <c r="F68" s="318"/>
      <c r="G68" s="318"/>
      <c r="H68" s="318"/>
      <c r="I68" s="318"/>
      <c r="J68" s="318"/>
      <c r="K68" s="316"/>
    </row>
    <row r="69" s="1" customFormat="1" ht="15" customHeight="1">
      <c r="B69" s="314"/>
      <c r="C69" s="320"/>
      <c r="D69" s="318" t="s">
        <v>480</v>
      </c>
      <c r="E69" s="318"/>
      <c r="F69" s="318"/>
      <c r="G69" s="318"/>
      <c r="H69" s="318"/>
      <c r="I69" s="318"/>
      <c r="J69" s="318"/>
      <c r="K69" s="316"/>
    </row>
    <row r="70" s="1" customFormat="1" ht="15" customHeight="1">
      <c r="B70" s="314"/>
      <c r="C70" s="320"/>
      <c r="D70" s="318" t="s">
        <v>481</v>
      </c>
      <c r="E70" s="318"/>
      <c r="F70" s="318"/>
      <c r="G70" s="318"/>
      <c r="H70" s="318"/>
      <c r="I70" s="318"/>
      <c r="J70" s="318"/>
      <c r="K70" s="316"/>
    </row>
    <row r="71" s="1" customFormat="1" ht="12.75" customHeight="1">
      <c r="B71" s="325"/>
      <c r="C71" s="326"/>
      <c r="D71" s="326"/>
      <c r="E71" s="326"/>
      <c r="F71" s="326"/>
      <c r="G71" s="326"/>
      <c r="H71" s="326"/>
      <c r="I71" s="326"/>
      <c r="J71" s="326"/>
      <c r="K71" s="327"/>
    </row>
    <row r="72" s="1" customFormat="1" ht="18.75" customHeight="1">
      <c r="B72" s="328"/>
      <c r="C72" s="328"/>
      <c r="D72" s="328"/>
      <c r="E72" s="328"/>
      <c r="F72" s="328"/>
      <c r="G72" s="328"/>
      <c r="H72" s="328"/>
      <c r="I72" s="328"/>
      <c r="J72" s="328"/>
      <c r="K72" s="329"/>
    </row>
    <row r="73" s="1" customFormat="1" ht="18.75" customHeight="1">
      <c r="B73" s="329"/>
      <c r="C73" s="329"/>
      <c r="D73" s="329"/>
      <c r="E73" s="329"/>
      <c r="F73" s="329"/>
      <c r="G73" s="329"/>
      <c r="H73" s="329"/>
      <c r="I73" s="329"/>
      <c r="J73" s="329"/>
      <c r="K73" s="329"/>
    </row>
    <row r="74" s="1" customFormat="1" ht="7.5" customHeight="1">
      <c r="B74" s="330"/>
      <c r="C74" s="331"/>
      <c r="D74" s="331"/>
      <c r="E74" s="331"/>
      <c r="F74" s="331"/>
      <c r="G74" s="331"/>
      <c r="H74" s="331"/>
      <c r="I74" s="331"/>
      <c r="J74" s="331"/>
      <c r="K74" s="332"/>
    </row>
    <row r="75" s="1" customFormat="1" ht="45" customHeight="1">
      <c r="B75" s="333"/>
      <c r="C75" s="334" t="s">
        <v>482</v>
      </c>
      <c r="D75" s="334"/>
      <c r="E75" s="334"/>
      <c r="F75" s="334"/>
      <c r="G75" s="334"/>
      <c r="H75" s="334"/>
      <c r="I75" s="334"/>
      <c r="J75" s="334"/>
      <c r="K75" s="335"/>
    </row>
    <row r="76" s="1" customFormat="1" ht="17.25" customHeight="1">
      <c r="B76" s="333"/>
      <c r="C76" s="336" t="s">
        <v>483</v>
      </c>
      <c r="D76" s="336"/>
      <c r="E76" s="336"/>
      <c r="F76" s="336" t="s">
        <v>484</v>
      </c>
      <c r="G76" s="337"/>
      <c r="H76" s="336" t="s">
        <v>54</v>
      </c>
      <c r="I76" s="336" t="s">
        <v>57</v>
      </c>
      <c r="J76" s="336" t="s">
        <v>485</v>
      </c>
      <c r="K76" s="335"/>
    </row>
    <row r="77" s="1" customFormat="1" ht="17.25" customHeight="1">
      <c r="B77" s="333"/>
      <c r="C77" s="338" t="s">
        <v>486</v>
      </c>
      <c r="D77" s="338"/>
      <c r="E77" s="338"/>
      <c r="F77" s="339" t="s">
        <v>487</v>
      </c>
      <c r="G77" s="340"/>
      <c r="H77" s="338"/>
      <c r="I77" s="338"/>
      <c r="J77" s="338" t="s">
        <v>488</v>
      </c>
      <c r="K77" s="335"/>
    </row>
    <row r="78" s="1" customFormat="1" ht="5.25" customHeight="1">
      <c r="B78" s="333"/>
      <c r="C78" s="341"/>
      <c r="D78" s="341"/>
      <c r="E78" s="341"/>
      <c r="F78" s="341"/>
      <c r="G78" s="342"/>
      <c r="H78" s="341"/>
      <c r="I78" s="341"/>
      <c r="J78" s="341"/>
      <c r="K78" s="335"/>
    </row>
    <row r="79" s="1" customFormat="1" ht="15" customHeight="1">
      <c r="B79" s="333"/>
      <c r="C79" s="321" t="s">
        <v>53</v>
      </c>
      <c r="D79" s="343"/>
      <c r="E79" s="343"/>
      <c r="F79" s="344" t="s">
        <v>489</v>
      </c>
      <c r="G79" s="345"/>
      <c r="H79" s="321" t="s">
        <v>490</v>
      </c>
      <c r="I79" s="321" t="s">
        <v>491</v>
      </c>
      <c r="J79" s="321">
        <v>20</v>
      </c>
      <c r="K79" s="335"/>
    </row>
    <row r="80" s="1" customFormat="1" ht="15" customHeight="1">
      <c r="B80" s="333"/>
      <c r="C80" s="321" t="s">
        <v>492</v>
      </c>
      <c r="D80" s="321"/>
      <c r="E80" s="321"/>
      <c r="F80" s="344" t="s">
        <v>489</v>
      </c>
      <c r="G80" s="345"/>
      <c r="H80" s="321" t="s">
        <v>493</v>
      </c>
      <c r="I80" s="321" t="s">
        <v>491</v>
      </c>
      <c r="J80" s="321">
        <v>120</v>
      </c>
      <c r="K80" s="335"/>
    </row>
    <row r="81" s="1" customFormat="1" ht="15" customHeight="1">
      <c r="B81" s="346"/>
      <c r="C81" s="321" t="s">
        <v>494</v>
      </c>
      <c r="D81" s="321"/>
      <c r="E81" s="321"/>
      <c r="F81" s="344" t="s">
        <v>495</v>
      </c>
      <c r="G81" s="345"/>
      <c r="H81" s="321" t="s">
        <v>496</v>
      </c>
      <c r="I81" s="321" t="s">
        <v>491</v>
      </c>
      <c r="J81" s="321">
        <v>50</v>
      </c>
      <c r="K81" s="335"/>
    </row>
    <row r="82" s="1" customFormat="1" ht="15" customHeight="1">
      <c r="B82" s="346"/>
      <c r="C82" s="321" t="s">
        <v>497</v>
      </c>
      <c r="D82" s="321"/>
      <c r="E82" s="321"/>
      <c r="F82" s="344" t="s">
        <v>489</v>
      </c>
      <c r="G82" s="345"/>
      <c r="H82" s="321" t="s">
        <v>498</v>
      </c>
      <c r="I82" s="321" t="s">
        <v>499</v>
      </c>
      <c r="J82" s="321"/>
      <c r="K82" s="335"/>
    </row>
    <row r="83" s="1" customFormat="1" ht="15" customHeight="1">
      <c r="B83" s="346"/>
      <c r="C83" s="347" t="s">
        <v>500</v>
      </c>
      <c r="D83" s="347"/>
      <c r="E83" s="347"/>
      <c r="F83" s="348" t="s">
        <v>495</v>
      </c>
      <c r="G83" s="347"/>
      <c r="H83" s="347" t="s">
        <v>501</v>
      </c>
      <c r="I83" s="347" t="s">
        <v>491</v>
      </c>
      <c r="J83" s="347">
        <v>15</v>
      </c>
      <c r="K83" s="335"/>
    </row>
    <row r="84" s="1" customFormat="1" ht="15" customHeight="1">
      <c r="B84" s="346"/>
      <c r="C84" s="347" t="s">
        <v>502</v>
      </c>
      <c r="D84" s="347"/>
      <c r="E84" s="347"/>
      <c r="F84" s="348" t="s">
        <v>495</v>
      </c>
      <c r="G84" s="347"/>
      <c r="H84" s="347" t="s">
        <v>503</v>
      </c>
      <c r="I84" s="347" t="s">
        <v>491</v>
      </c>
      <c r="J84" s="347">
        <v>15</v>
      </c>
      <c r="K84" s="335"/>
    </row>
    <row r="85" s="1" customFormat="1" ht="15" customHeight="1">
      <c r="B85" s="346"/>
      <c r="C85" s="347" t="s">
        <v>504</v>
      </c>
      <c r="D85" s="347"/>
      <c r="E85" s="347"/>
      <c r="F85" s="348" t="s">
        <v>495</v>
      </c>
      <c r="G85" s="347"/>
      <c r="H85" s="347" t="s">
        <v>505</v>
      </c>
      <c r="I85" s="347" t="s">
        <v>491</v>
      </c>
      <c r="J85" s="347">
        <v>20</v>
      </c>
      <c r="K85" s="335"/>
    </row>
    <row r="86" s="1" customFormat="1" ht="15" customHeight="1">
      <c r="B86" s="346"/>
      <c r="C86" s="347" t="s">
        <v>506</v>
      </c>
      <c r="D86" s="347"/>
      <c r="E86" s="347"/>
      <c r="F86" s="348" t="s">
        <v>495</v>
      </c>
      <c r="G86" s="347"/>
      <c r="H86" s="347" t="s">
        <v>507</v>
      </c>
      <c r="I86" s="347" t="s">
        <v>491</v>
      </c>
      <c r="J86" s="347">
        <v>20</v>
      </c>
      <c r="K86" s="335"/>
    </row>
    <row r="87" s="1" customFormat="1" ht="15" customHeight="1">
      <c r="B87" s="346"/>
      <c r="C87" s="321" t="s">
        <v>508</v>
      </c>
      <c r="D87" s="321"/>
      <c r="E87" s="321"/>
      <c r="F87" s="344" t="s">
        <v>495</v>
      </c>
      <c r="G87" s="345"/>
      <c r="H87" s="321" t="s">
        <v>509</v>
      </c>
      <c r="I87" s="321" t="s">
        <v>491</v>
      </c>
      <c r="J87" s="321">
        <v>50</v>
      </c>
      <c r="K87" s="335"/>
    </row>
    <row r="88" s="1" customFormat="1" ht="15" customHeight="1">
      <c r="B88" s="346"/>
      <c r="C88" s="321" t="s">
        <v>510</v>
      </c>
      <c r="D88" s="321"/>
      <c r="E88" s="321"/>
      <c r="F88" s="344" t="s">
        <v>495</v>
      </c>
      <c r="G88" s="345"/>
      <c r="H88" s="321" t="s">
        <v>511</v>
      </c>
      <c r="I88" s="321" t="s">
        <v>491</v>
      </c>
      <c r="J88" s="321">
        <v>20</v>
      </c>
      <c r="K88" s="335"/>
    </row>
    <row r="89" s="1" customFormat="1" ht="15" customHeight="1">
      <c r="B89" s="346"/>
      <c r="C89" s="321" t="s">
        <v>512</v>
      </c>
      <c r="D89" s="321"/>
      <c r="E89" s="321"/>
      <c r="F89" s="344" t="s">
        <v>495</v>
      </c>
      <c r="G89" s="345"/>
      <c r="H89" s="321" t="s">
        <v>513</v>
      </c>
      <c r="I89" s="321" t="s">
        <v>491</v>
      </c>
      <c r="J89" s="321">
        <v>20</v>
      </c>
      <c r="K89" s="335"/>
    </row>
    <row r="90" s="1" customFormat="1" ht="15" customHeight="1">
      <c r="B90" s="346"/>
      <c r="C90" s="321" t="s">
        <v>514</v>
      </c>
      <c r="D90" s="321"/>
      <c r="E90" s="321"/>
      <c r="F90" s="344" t="s">
        <v>495</v>
      </c>
      <c r="G90" s="345"/>
      <c r="H90" s="321" t="s">
        <v>515</v>
      </c>
      <c r="I90" s="321" t="s">
        <v>491</v>
      </c>
      <c r="J90" s="321">
        <v>50</v>
      </c>
      <c r="K90" s="335"/>
    </row>
    <row r="91" s="1" customFormat="1" ht="15" customHeight="1">
      <c r="B91" s="346"/>
      <c r="C91" s="321" t="s">
        <v>516</v>
      </c>
      <c r="D91" s="321"/>
      <c r="E91" s="321"/>
      <c r="F91" s="344" t="s">
        <v>495</v>
      </c>
      <c r="G91" s="345"/>
      <c r="H91" s="321" t="s">
        <v>516</v>
      </c>
      <c r="I91" s="321" t="s">
        <v>491</v>
      </c>
      <c r="J91" s="321">
        <v>50</v>
      </c>
      <c r="K91" s="335"/>
    </row>
    <row r="92" s="1" customFormat="1" ht="15" customHeight="1">
      <c r="B92" s="346"/>
      <c r="C92" s="321" t="s">
        <v>517</v>
      </c>
      <c r="D92" s="321"/>
      <c r="E92" s="321"/>
      <c r="F92" s="344" t="s">
        <v>495</v>
      </c>
      <c r="G92" s="345"/>
      <c r="H92" s="321" t="s">
        <v>518</v>
      </c>
      <c r="I92" s="321" t="s">
        <v>491</v>
      </c>
      <c r="J92" s="321">
        <v>255</v>
      </c>
      <c r="K92" s="335"/>
    </row>
    <row r="93" s="1" customFormat="1" ht="15" customHeight="1">
      <c r="B93" s="346"/>
      <c r="C93" s="321" t="s">
        <v>519</v>
      </c>
      <c r="D93" s="321"/>
      <c r="E93" s="321"/>
      <c r="F93" s="344" t="s">
        <v>489</v>
      </c>
      <c r="G93" s="345"/>
      <c r="H93" s="321" t="s">
        <v>520</v>
      </c>
      <c r="I93" s="321" t="s">
        <v>521</v>
      </c>
      <c r="J93" s="321"/>
      <c r="K93" s="335"/>
    </row>
    <row r="94" s="1" customFormat="1" ht="15" customHeight="1">
      <c r="B94" s="346"/>
      <c r="C94" s="321" t="s">
        <v>522</v>
      </c>
      <c r="D94" s="321"/>
      <c r="E94" s="321"/>
      <c r="F94" s="344" t="s">
        <v>489</v>
      </c>
      <c r="G94" s="345"/>
      <c r="H94" s="321" t="s">
        <v>523</v>
      </c>
      <c r="I94" s="321" t="s">
        <v>524</v>
      </c>
      <c r="J94" s="321"/>
      <c r="K94" s="335"/>
    </row>
    <row r="95" s="1" customFormat="1" ht="15" customHeight="1">
      <c r="B95" s="346"/>
      <c r="C95" s="321" t="s">
        <v>525</v>
      </c>
      <c r="D95" s="321"/>
      <c r="E95" s="321"/>
      <c r="F95" s="344" t="s">
        <v>489</v>
      </c>
      <c r="G95" s="345"/>
      <c r="H95" s="321" t="s">
        <v>525</v>
      </c>
      <c r="I95" s="321" t="s">
        <v>524</v>
      </c>
      <c r="J95" s="321"/>
      <c r="K95" s="335"/>
    </row>
    <row r="96" s="1" customFormat="1" ht="15" customHeight="1">
      <c r="B96" s="346"/>
      <c r="C96" s="321" t="s">
        <v>38</v>
      </c>
      <c r="D96" s="321"/>
      <c r="E96" s="321"/>
      <c r="F96" s="344" t="s">
        <v>489</v>
      </c>
      <c r="G96" s="345"/>
      <c r="H96" s="321" t="s">
        <v>526</v>
      </c>
      <c r="I96" s="321" t="s">
        <v>524</v>
      </c>
      <c r="J96" s="321"/>
      <c r="K96" s="335"/>
    </row>
    <row r="97" s="1" customFormat="1" ht="15" customHeight="1">
      <c r="B97" s="346"/>
      <c r="C97" s="321" t="s">
        <v>48</v>
      </c>
      <c r="D97" s="321"/>
      <c r="E97" s="321"/>
      <c r="F97" s="344" t="s">
        <v>489</v>
      </c>
      <c r="G97" s="345"/>
      <c r="H97" s="321" t="s">
        <v>527</v>
      </c>
      <c r="I97" s="321" t="s">
        <v>524</v>
      </c>
      <c r="J97" s="321"/>
      <c r="K97" s="335"/>
    </row>
    <row r="98" s="1" customFormat="1" ht="15" customHeight="1">
      <c r="B98" s="349"/>
      <c r="C98" s="350"/>
      <c r="D98" s="350"/>
      <c r="E98" s="350"/>
      <c r="F98" s="350"/>
      <c r="G98" s="350"/>
      <c r="H98" s="350"/>
      <c r="I98" s="350"/>
      <c r="J98" s="350"/>
      <c r="K98" s="351"/>
    </row>
    <row r="99" s="1" customFormat="1" ht="18.75" customHeight="1">
      <c r="B99" s="352"/>
      <c r="C99" s="353"/>
      <c r="D99" s="353"/>
      <c r="E99" s="353"/>
      <c r="F99" s="353"/>
      <c r="G99" s="353"/>
      <c r="H99" s="353"/>
      <c r="I99" s="353"/>
      <c r="J99" s="353"/>
      <c r="K99" s="352"/>
    </row>
    <row r="100" s="1" customFormat="1" ht="18.75" customHeight="1">
      <c r="B100" s="329"/>
      <c r="C100" s="329"/>
      <c r="D100" s="329"/>
      <c r="E100" s="329"/>
      <c r="F100" s="329"/>
      <c r="G100" s="329"/>
      <c r="H100" s="329"/>
      <c r="I100" s="329"/>
      <c r="J100" s="329"/>
      <c r="K100" s="329"/>
    </row>
    <row r="101" s="1" customFormat="1" ht="7.5" customHeight="1">
      <c r="B101" s="330"/>
      <c r="C101" s="331"/>
      <c r="D101" s="331"/>
      <c r="E101" s="331"/>
      <c r="F101" s="331"/>
      <c r="G101" s="331"/>
      <c r="H101" s="331"/>
      <c r="I101" s="331"/>
      <c r="J101" s="331"/>
      <c r="K101" s="332"/>
    </row>
    <row r="102" s="1" customFormat="1" ht="45" customHeight="1">
      <c r="B102" s="333"/>
      <c r="C102" s="334" t="s">
        <v>528</v>
      </c>
      <c r="D102" s="334"/>
      <c r="E102" s="334"/>
      <c r="F102" s="334"/>
      <c r="G102" s="334"/>
      <c r="H102" s="334"/>
      <c r="I102" s="334"/>
      <c r="J102" s="334"/>
      <c r="K102" s="335"/>
    </row>
    <row r="103" s="1" customFormat="1" ht="17.25" customHeight="1">
      <c r="B103" s="333"/>
      <c r="C103" s="336" t="s">
        <v>483</v>
      </c>
      <c r="D103" s="336"/>
      <c r="E103" s="336"/>
      <c r="F103" s="336" t="s">
        <v>484</v>
      </c>
      <c r="G103" s="337"/>
      <c r="H103" s="336" t="s">
        <v>54</v>
      </c>
      <c r="I103" s="336" t="s">
        <v>57</v>
      </c>
      <c r="J103" s="336" t="s">
        <v>485</v>
      </c>
      <c r="K103" s="335"/>
    </row>
    <row r="104" s="1" customFormat="1" ht="17.25" customHeight="1">
      <c r="B104" s="333"/>
      <c r="C104" s="338" t="s">
        <v>486</v>
      </c>
      <c r="D104" s="338"/>
      <c r="E104" s="338"/>
      <c r="F104" s="339" t="s">
        <v>487</v>
      </c>
      <c r="G104" s="340"/>
      <c r="H104" s="338"/>
      <c r="I104" s="338"/>
      <c r="J104" s="338" t="s">
        <v>488</v>
      </c>
      <c r="K104" s="335"/>
    </row>
    <row r="105" s="1" customFormat="1" ht="5.25" customHeight="1">
      <c r="B105" s="333"/>
      <c r="C105" s="336"/>
      <c r="D105" s="336"/>
      <c r="E105" s="336"/>
      <c r="F105" s="336"/>
      <c r="G105" s="354"/>
      <c r="H105" s="336"/>
      <c r="I105" s="336"/>
      <c r="J105" s="336"/>
      <c r="K105" s="335"/>
    </row>
    <row r="106" s="1" customFormat="1" ht="15" customHeight="1">
      <c r="B106" s="333"/>
      <c r="C106" s="321" t="s">
        <v>53</v>
      </c>
      <c r="D106" s="343"/>
      <c r="E106" s="343"/>
      <c r="F106" s="344" t="s">
        <v>489</v>
      </c>
      <c r="G106" s="321"/>
      <c r="H106" s="321" t="s">
        <v>529</v>
      </c>
      <c r="I106" s="321" t="s">
        <v>491</v>
      </c>
      <c r="J106" s="321">
        <v>20</v>
      </c>
      <c r="K106" s="335"/>
    </row>
    <row r="107" s="1" customFormat="1" ht="15" customHeight="1">
      <c r="B107" s="333"/>
      <c r="C107" s="321" t="s">
        <v>492</v>
      </c>
      <c r="D107" s="321"/>
      <c r="E107" s="321"/>
      <c r="F107" s="344" t="s">
        <v>489</v>
      </c>
      <c r="G107" s="321"/>
      <c r="H107" s="321" t="s">
        <v>529</v>
      </c>
      <c r="I107" s="321" t="s">
        <v>491</v>
      </c>
      <c r="J107" s="321">
        <v>120</v>
      </c>
      <c r="K107" s="335"/>
    </row>
    <row r="108" s="1" customFormat="1" ht="15" customHeight="1">
      <c r="B108" s="346"/>
      <c r="C108" s="321" t="s">
        <v>494</v>
      </c>
      <c r="D108" s="321"/>
      <c r="E108" s="321"/>
      <c r="F108" s="344" t="s">
        <v>495</v>
      </c>
      <c r="G108" s="321"/>
      <c r="H108" s="321" t="s">
        <v>529</v>
      </c>
      <c r="I108" s="321" t="s">
        <v>491</v>
      </c>
      <c r="J108" s="321">
        <v>50</v>
      </c>
      <c r="K108" s="335"/>
    </row>
    <row r="109" s="1" customFormat="1" ht="15" customHeight="1">
      <c r="B109" s="346"/>
      <c r="C109" s="321" t="s">
        <v>497</v>
      </c>
      <c r="D109" s="321"/>
      <c r="E109" s="321"/>
      <c r="F109" s="344" t="s">
        <v>489</v>
      </c>
      <c r="G109" s="321"/>
      <c r="H109" s="321" t="s">
        <v>529</v>
      </c>
      <c r="I109" s="321" t="s">
        <v>499</v>
      </c>
      <c r="J109" s="321"/>
      <c r="K109" s="335"/>
    </row>
    <row r="110" s="1" customFormat="1" ht="15" customHeight="1">
      <c r="B110" s="346"/>
      <c r="C110" s="321" t="s">
        <v>508</v>
      </c>
      <c r="D110" s="321"/>
      <c r="E110" s="321"/>
      <c r="F110" s="344" t="s">
        <v>495</v>
      </c>
      <c r="G110" s="321"/>
      <c r="H110" s="321" t="s">
        <v>529</v>
      </c>
      <c r="I110" s="321" t="s">
        <v>491</v>
      </c>
      <c r="J110" s="321">
        <v>50</v>
      </c>
      <c r="K110" s="335"/>
    </row>
    <row r="111" s="1" customFormat="1" ht="15" customHeight="1">
      <c r="B111" s="346"/>
      <c r="C111" s="321" t="s">
        <v>516</v>
      </c>
      <c r="D111" s="321"/>
      <c r="E111" s="321"/>
      <c r="F111" s="344" t="s">
        <v>495</v>
      </c>
      <c r="G111" s="321"/>
      <c r="H111" s="321" t="s">
        <v>529</v>
      </c>
      <c r="I111" s="321" t="s">
        <v>491</v>
      </c>
      <c r="J111" s="321">
        <v>50</v>
      </c>
      <c r="K111" s="335"/>
    </row>
    <row r="112" s="1" customFormat="1" ht="15" customHeight="1">
      <c r="B112" s="346"/>
      <c r="C112" s="321" t="s">
        <v>514</v>
      </c>
      <c r="D112" s="321"/>
      <c r="E112" s="321"/>
      <c r="F112" s="344" t="s">
        <v>495</v>
      </c>
      <c r="G112" s="321"/>
      <c r="H112" s="321" t="s">
        <v>529</v>
      </c>
      <c r="I112" s="321" t="s">
        <v>491</v>
      </c>
      <c r="J112" s="321">
        <v>50</v>
      </c>
      <c r="K112" s="335"/>
    </row>
    <row r="113" s="1" customFormat="1" ht="15" customHeight="1">
      <c r="B113" s="346"/>
      <c r="C113" s="321" t="s">
        <v>53</v>
      </c>
      <c r="D113" s="321"/>
      <c r="E113" s="321"/>
      <c r="F113" s="344" t="s">
        <v>489</v>
      </c>
      <c r="G113" s="321"/>
      <c r="H113" s="321" t="s">
        <v>530</v>
      </c>
      <c r="I113" s="321" t="s">
        <v>491</v>
      </c>
      <c r="J113" s="321">
        <v>20</v>
      </c>
      <c r="K113" s="335"/>
    </row>
    <row r="114" s="1" customFormat="1" ht="15" customHeight="1">
      <c r="B114" s="346"/>
      <c r="C114" s="321" t="s">
        <v>531</v>
      </c>
      <c r="D114" s="321"/>
      <c r="E114" s="321"/>
      <c r="F114" s="344" t="s">
        <v>489</v>
      </c>
      <c r="G114" s="321"/>
      <c r="H114" s="321" t="s">
        <v>532</v>
      </c>
      <c r="I114" s="321" t="s">
        <v>491</v>
      </c>
      <c r="J114" s="321">
        <v>120</v>
      </c>
      <c r="K114" s="335"/>
    </row>
    <row r="115" s="1" customFormat="1" ht="15" customHeight="1">
      <c r="B115" s="346"/>
      <c r="C115" s="321" t="s">
        <v>38</v>
      </c>
      <c r="D115" s="321"/>
      <c r="E115" s="321"/>
      <c r="F115" s="344" t="s">
        <v>489</v>
      </c>
      <c r="G115" s="321"/>
      <c r="H115" s="321" t="s">
        <v>533</v>
      </c>
      <c r="I115" s="321" t="s">
        <v>524</v>
      </c>
      <c r="J115" s="321"/>
      <c r="K115" s="335"/>
    </row>
    <row r="116" s="1" customFormat="1" ht="15" customHeight="1">
      <c r="B116" s="346"/>
      <c r="C116" s="321" t="s">
        <v>48</v>
      </c>
      <c r="D116" s="321"/>
      <c r="E116" s="321"/>
      <c r="F116" s="344" t="s">
        <v>489</v>
      </c>
      <c r="G116" s="321"/>
      <c r="H116" s="321" t="s">
        <v>534</v>
      </c>
      <c r="I116" s="321" t="s">
        <v>524</v>
      </c>
      <c r="J116" s="321"/>
      <c r="K116" s="335"/>
    </row>
    <row r="117" s="1" customFormat="1" ht="15" customHeight="1">
      <c r="B117" s="346"/>
      <c r="C117" s="321" t="s">
        <v>57</v>
      </c>
      <c r="D117" s="321"/>
      <c r="E117" s="321"/>
      <c r="F117" s="344" t="s">
        <v>489</v>
      </c>
      <c r="G117" s="321"/>
      <c r="H117" s="321" t="s">
        <v>535</v>
      </c>
      <c r="I117" s="321" t="s">
        <v>536</v>
      </c>
      <c r="J117" s="321"/>
      <c r="K117" s="335"/>
    </row>
    <row r="118" s="1" customFormat="1" ht="15" customHeight="1">
      <c r="B118" s="349"/>
      <c r="C118" s="355"/>
      <c r="D118" s="355"/>
      <c r="E118" s="355"/>
      <c r="F118" s="355"/>
      <c r="G118" s="355"/>
      <c r="H118" s="355"/>
      <c r="I118" s="355"/>
      <c r="J118" s="355"/>
      <c r="K118" s="351"/>
    </row>
    <row r="119" s="1" customFormat="1" ht="18.75" customHeight="1">
      <c r="B119" s="356"/>
      <c r="C119" s="357"/>
      <c r="D119" s="357"/>
      <c r="E119" s="357"/>
      <c r="F119" s="358"/>
      <c r="G119" s="357"/>
      <c r="H119" s="357"/>
      <c r="I119" s="357"/>
      <c r="J119" s="357"/>
      <c r="K119" s="356"/>
    </row>
    <row r="120" s="1" customFormat="1" ht="18.75" customHeight="1">
      <c r="B120" s="329"/>
      <c r="C120" s="329"/>
      <c r="D120" s="329"/>
      <c r="E120" s="329"/>
      <c r="F120" s="329"/>
      <c r="G120" s="329"/>
      <c r="H120" s="329"/>
      <c r="I120" s="329"/>
      <c r="J120" s="329"/>
      <c r="K120" s="329"/>
    </row>
    <row r="121" s="1" customFormat="1" ht="7.5" customHeight="1">
      <c r="B121" s="359"/>
      <c r="C121" s="360"/>
      <c r="D121" s="360"/>
      <c r="E121" s="360"/>
      <c r="F121" s="360"/>
      <c r="G121" s="360"/>
      <c r="H121" s="360"/>
      <c r="I121" s="360"/>
      <c r="J121" s="360"/>
      <c r="K121" s="361"/>
    </row>
    <row r="122" s="1" customFormat="1" ht="45" customHeight="1">
      <c r="B122" s="362"/>
      <c r="C122" s="312" t="s">
        <v>537</v>
      </c>
      <c r="D122" s="312"/>
      <c r="E122" s="312"/>
      <c r="F122" s="312"/>
      <c r="G122" s="312"/>
      <c r="H122" s="312"/>
      <c r="I122" s="312"/>
      <c r="J122" s="312"/>
      <c r="K122" s="363"/>
    </row>
    <row r="123" s="1" customFormat="1" ht="17.25" customHeight="1">
      <c r="B123" s="364"/>
      <c r="C123" s="336" t="s">
        <v>483</v>
      </c>
      <c r="D123" s="336"/>
      <c r="E123" s="336"/>
      <c r="F123" s="336" t="s">
        <v>484</v>
      </c>
      <c r="G123" s="337"/>
      <c r="H123" s="336" t="s">
        <v>54</v>
      </c>
      <c r="I123" s="336" t="s">
        <v>57</v>
      </c>
      <c r="J123" s="336" t="s">
        <v>485</v>
      </c>
      <c r="K123" s="365"/>
    </row>
    <row r="124" s="1" customFormat="1" ht="17.25" customHeight="1">
      <c r="B124" s="364"/>
      <c r="C124" s="338" t="s">
        <v>486</v>
      </c>
      <c r="D124" s="338"/>
      <c r="E124" s="338"/>
      <c r="F124" s="339" t="s">
        <v>487</v>
      </c>
      <c r="G124" s="340"/>
      <c r="H124" s="338"/>
      <c r="I124" s="338"/>
      <c r="J124" s="338" t="s">
        <v>488</v>
      </c>
      <c r="K124" s="365"/>
    </row>
    <row r="125" s="1" customFormat="1" ht="5.25" customHeight="1">
      <c r="B125" s="366"/>
      <c r="C125" s="341"/>
      <c r="D125" s="341"/>
      <c r="E125" s="341"/>
      <c r="F125" s="341"/>
      <c r="G125" s="367"/>
      <c r="H125" s="341"/>
      <c r="I125" s="341"/>
      <c r="J125" s="341"/>
      <c r="K125" s="368"/>
    </row>
    <row r="126" s="1" customFormat="1" ht="15" customHeight="1">
      <c r="B126" s="366"/>
      <c r="C126" s="321" t="s">
        <v>492</v>
      </c>
      <c r="D126" s="343"/>
      <c r="E126" s="343"/>
      <c r="F126" s="344" t="s">
        <v>489</v>
      </c>
      <c r="G126" s="321"/>
      <c r="H126" s="321" t="s">
        <v>529</v>
      </c>
      <c r="I126" s="321" t="s">
        <v>491</v>
      </c>
      <c r="J126" s="321">
        <v>120</v>
      </c>
      <c r="K126" s="369"/>
    </row>
    <row r="127" s="1" customFormat="1" ht="15" customHeight="1">
      <c r="B127" s="366"/>
      <c r="C127" s="321" t="s">
        <v>538</v>
      </c>
      <c r="D127" s="321"/>
      <c r="E127" s="321"/>
      <c r="F127" s="344" t="s">
        <v>489</v>
      </c>
      <c r="G127" s="321"/>
      <c r="H127" s="321" t="s">
        <v>539</v>
      </c>
      <c r="I127" s="321" t="s">
        <v>491</v>
      </c>
      <c r="J127" s="321" t="s">
        <v>540</v>
      </c>
      <c r="K127" s="369"/>
    </row>
    <row r="128" s="1" customFormat="1" ht="15" customHeight="1">
      <c r="B128" s="366"/>
      <c r="C128" s="321" t="s">
        <v>437</v>
      </c>
      <c r="D128" s="321"/>
      <c r="E128" s="321"/>
      <c r="F128" s="344" t="s">
        <v>489</v>
      </c>
      <c r="G128" s="321"/>
      <c r="H128" s="321" t="s">
        <v>541</v>
      </c>
      <c r="I128" s="321" t="s">
        <v>491</v>
      </c>
      <c r="J128" s="321" t="s">
        <v>540</v>
      </c>
      <c r="K128" s="369"/>
    </row>
    <row r="129" s="1" customFormat="1" ht="15" customHeight="1">
      <c r="B129" s="366"/>
      <c r="C129" s="321" t="s">
        <v>500</v>
      </c>
      <c r="D129" s="321"/>
      <c r="E129" s="321"/>
      <c r="F129" s="344" t="s">
        <v>495</v>
      </c>
      <c r="G129" s="321"/>
      <c r="H129" s="321" t="s">
        <v>501</v>
      </c>
      <c r="I129" s="321" t="s">
        <v>491</v>
      </c>
      <c r="J129" s="321">
        <v>15</v>
      </c>
      <c r="K129" s="369"/>
    </row>
    <row r="130" s="1" customFormat="1" ht="15" customHeight="1">
      <c r="B130" s="366"/>
      <c r="C130" s="347" t="s">
        <v>502</v>
      </c>
      <c r="D130" s="347"/>
      <c r="E130" s="347"/>
      <c r="F130" s="348" t="s">
        <v>495</v>
      </c>
      <c r="G130" s="347"/>
      <c r="H130" s="347" t="s">
        <v>503</v>
      </c>
      <c r="I130" s="347" t="s">
        <v>491</v>
      </c>
      <c r="J130" s="347">
        <v>15</v>
      </c>
      <c r="K130" s="369"/>
    </row>
    <row r="131" s="1" customFormat="1" ht="15" customHeight="1">
      <c r="B131" s="366"/>
      <c r="C131" s="347" t="s">
        <v>504</v>
      </c>
      <c r="D131" s="347"/>
      <c r="E131" s="347"/>
      <c r="F131" s="348" t="s">
        <v>495</v>
      </c>
      <c r="G131" s="347"/>
      <c r="H131" s="347" t="s">
        <v>505</v>
      </c>
      <c r="I131" s="347" t="s">
        <v>491</v>
      </c>
      <c r="J131" s="347">
        <v>20</v>
      </c>
      <c r="K131" s="369"/>
    </row>
    <row r="132" s="1" customFormat="1" ht="15" customHeight="1">
      <c r="B132" s="366"/>
      <c r="C132" s="347" t="s">
        <v>506</v>
      </c>
      <c r="D132" s="347"/>
      <c r="E132" s="347"/>
      <c r="F132" s="348" t="s">
        <v>495</v>
      </c>
      <c r="G132" s="347"/>
      <c r="H132" s="347" t="s">
        <v>507</v>
      </c>
      <c r="I132" s="347" t="s">
        <v>491</v>
      </c>
      <c r="J132" s="347">
        <v>20</v>
      </c>
      <c r="K132" s="369"/>
    </row>
    <row r="133" s="1" customFormat="1" ht="15" customHeight="1">
      <c r="B133" s="366"/>
      <c r="C133" s="321" t="s">
        <v>494</v>
      </c>
      <c r="D133" s="321"/>
      <c r="E133" s="321"/>
      <c r="F133" s="344" t="s">
        <v>495</v>
      </c>
      <c r="G133" s="321"/>
      <c r="H133" s="321" t="s">
        <v>529</v>
      </c>
      <c r="I133" s="321" t="s">
        <v>491</v>
      </c>
      <c r="J133" s="321">
        <v>50</v>
      </c>
      <c r="K133" s="369"/>
    </row>
    <row r="134" s="1" customFormat="1" ht="15" customHeight="1">
      <c r="B134" s="366"/>
      <c r="C134" s="321" t="s">
        <v>508</v>
      </c>
      <c r="D134" s="321"/>
      <c r="E134" s="321"/>
      <c r="F134" s="344" t="s">
        <v>495</v>
      </c>
      <c r="G134" s="321"/>
      <c r="H134" s="321" t="s">
        <v>529</v>
      </c>
      <c r="I134" s="321" t="s">
        <v>491</v>
      </c>
      <c r="J134" s="321">
        <v>50</v>
      </c>
      <c r="K134" s="369"/>
    </row>
    <row r="135" s="1" customFormat="1" ht="15" customHeight="1">
      <c r="B135" s="366"/>
      <c r="C135" s="321" t="s">
        <v>514</v>
      </c>
      <c r="D135" s="321"/>
      <c r="E135" s="321"/>
      <c r="F135" s="344" t="s">
        <v>495</v>
      </c>
      <c r="G135" s="321"/>
      <c r="H135" s="321" t="s">
        <v>529</v>
      </c>
      <c r="I135" s="321" t="s">
        <v>491</v>
      </c>
      <c r="J135" s="321">
        <v>50</v>
      </c>
      <c r="K135" s="369"/>
    </row>
    <row r="136" s="1" customFormat="1" ht="15" customHeight="1">
      <c r="B136" s="366"/>
      <c r="C136" s="321" t="s">
        <v>516</v>
      </c>
      <c r="D136" s="321"/>
      <c r="E136" s="321"/>
      <c r="F136" s="344" t="s">
        <v>495</v>
      </c>
      <c r="G136" s="321"/>
      <c r="H136" s="321" t="s">
        <v>529</v>
      </c>
      <c r="I136" s="321" t="s">
        <v>491</v>
      </c>
      <c r="J136" s="321">
        <v>50</v>
      </c>
      <c r="K136" s="369"/>
    </row>
    <row r="137" s="1" customFormat="1" ht="15" customHeight="1">
      <c r="B137" s="366"/>
      <c r="C137" s="321" t="s">
        <v>517</v>
      </c>
      <c r="D137" s="321"/>
      <c r="E137" s="321"/>
      <c r="F137" s="344" t="s">
        <v>495</v>
      </c>
      <c r="G137" s="321"/>
      <c r="H137" s="321" t="s">
        <v>542</v>
      </c>
      <c r="I137" s="321" t="s">
        <v>491</v>
      </c>
      <c r="J137" s="321">
        <v>255</v>
      </c>
      <c r="K137" s="369"/>
    </row>
    <row r="138" s="1" customFormat="1" ht="15" customHeight="1">
      <c r="B138" s="366"/>
      <c r="C138" s="321" t="s">
        <v>519</v>
      </c>
      <c r="D138" s="321"/>
      <c r="E138" s="321"/>
      <c r="F138" s="344" t="s">
        <v>489</v>
      </c>
      <c r="G138" s="321"/>
      <c r="H138" s="321" t="s">
        <v>543</v>
      </c>
      <c r="I138" s="321" t="s">
        <v>521</v>
      </c>
      <c r="J138" s="321"/>
      <c r="K138" s="369"/>
    </row>
    <row r="139" s="1" customFormat="1" ht="15" customHeight="1">
      <c r="B139" s="366"/>
      <c r="C139" s="321" t="s">
        <v>522</v>
      </c>
      <c r="D139" s="321"/>
      <c r="E139" s="321"/>
      <c r="F139" s="344" t="s">
        <v>489</v>
      </c>
      <c r="G139" s="321"/>
      <c r="H139" s="321" t="s">
        <v>544</v>
      </c>
      <c r="I139" s="321" t="s">
        <v>524</v>
      </c>
      <c r="J139" s="321"/>
      <c r="K139" s="369"/>
    </row>
    <row r="140" s="1" customFormat="1" ht="15" customHeight="1">
      <c r="B140" s="366"/>
      <c r="C140" s="321" t="s">
        <v>525</v>
      </c>
      <c r="D140" s="321"/>
      <c r="E140" s="321"/>
      <c r="F140" s="344" t="s">
        <v>489</v>
      </c>
      <c r="G140" s="321"/>
      <c r="H140" s="321" t="s">
        <v>525</v>
      </c>
      <c r="I140" s="321" t="s">
        <v>524</v>
      </c>
      <c r="J140" s="321"/>
      <c r="K140" s="369"/>
    </row>
    <row r="141" s="1" customFormat="1" ht="15" customHeight="1">
      <c r="B141" s="366"/>
      <c r="C141" s="321" t="s">
        <v>38</v>
      </c>
      <c r="D141" s="321"/>
      <c r="E141" s="321"/>
      <c r="F141" s="344" t="s">
        <v>489</v>
      </c>
      <c r="G141" s="321"/>
      <c r="H141" s="321" t="s">
        <v>545</v>
      </c>
      <c r="I141" s="321" t="s">
        <v>524</v>
      </c>
      <c r="J141" s="321"/>
      <c r="K141" s="369"/>
    </row>
    <row r="142" s="1" customFormat="1" ht="15" customHeight="1">
      <c r="B142" s="366"/>
      <c r="C142" s="321" t="s">
        <v>546</v>
      </c>
      <c r="D142" s="321"/>
      <c r="E142" s="321"/>
      <c r="F142" s="344" t="s">
        <v>489</v>
      </c>
      <c r="G142" s="321"/>
      <c r="H142" s="321" t="s">
        <v>547</v>
      </c>
      <c r="I142" s="321" t="s">
        <v>524</v>
      </c>
      <c r="J142" s="321"/>
      <c r="K142" s="369"/>
    </row>
    <row r="143" s="1" customFormat="1" ht="15" customHeight="1">
      <c r="B143" s="370"/>
      <c r="C143" s="371"/>
      <c r="D143" s="371"/>
      <c r="E143" s="371"/>
      <c r="F143" s="371"/>
      <c r="G143" s="371"/>
      <c r="H143" s="371"/>
      <c r="I143" s="371"/>
      <c r="J143" s="371"/>
      <c r="K143" s="372"/>
    </row>
    <row r="144" s="1" customFormat="1" ht="18.75" customHeight="1">
      <c r="B144" s="357"/>
      <c r="C144" s="357"/>
      <c r="D144" s="357"/>
      <c r="E144" s="357"/>
      <c r="F144" s="358"/>
      <c r="G144" s="357"/>
      <c r="H144" s="357"/>
      <c r="I144" s="357"/>
      <c r="J144" s="357"/>
      <c r="K144" s="357"/>
    </row>
    <row r="145" s="1" customFormat="1" ht="18.75" customHeight="1">
      <c r="B145" s="329"/>
      <c r="C145" s="329"/>
      <c r="D145" s="329"/>
      <c r="E145" s="329"/>
      <c r="F145" s="329"/>
      <c r="G145" s="329"/>
      <c r="H145" s="329"/>
      <c r="I145" s="329"/>
      <c r="J145" s="329"/>
      <c r="K145" s="329"/>
    </row>
    <row r="146" s="1" customFormat="1" ht="7.5" customHeight="1">
      <c r="B146" s="330"/>
      <c r="C146" s="331"/>
      <c r="D146" s="331"/>
      <c r="E146" s="331"/>
      <c r="F146" s="331"/>
      <c r="G146" s="331"/>
      <c r="H146" s="331"/>
      <c r="I146" s="331"/>
      <c r="J146" s="331"/>
      <c r="K146" s="332"/>
    </row>
    <row r="147" s="1" customFormat="1" ht="45" customHeight="1">
      <c r="B147" s="333"/>
      <c r="C147" s="334" t="s">
        <v>548</v>
      </c>
      <c r="D147" s="334"/>
      <c r="E147" s="334"/>
      <c r="F147" s="334"/>
      <c r="G147" s="334"/>
      <c r="H147" s="334"/>
      <c r="I147" s="334"/>
      <c r="J147" s="334"/>
      <c r="K147" s="335"/>
    </row>
    <row r="148" s="1" customFormat="1" ht="17.25" customHeight="1">
      <c r="B148" s="333"/>
      <c r="C148" s="336" t="s">
        <v>483</v>
      </c>
      <c r="D148" s="336"/>
      <c r="E148" s="336"/>
      <c r="F148" s="336" t="s">
        <v>484</v>
      </c>
      <c r="G148" s="337"/>
      <c r="H148" s="336" t="s">
        <v>54</v>
      </c>
      <c r="I148" s="336" t="s">
        <v>57</v>
      </c>
      <c r="J148" s="336" t="s">
        <v>485</v>
      </c>
      <c r="K148" s="335"/>
    </row>
    <row r="149" s="1" customFormat="1" ht="17.25" customHeight="1">
      <c r="B149" s="333"/>
      <c r="C149" s="338" t="s">
        <v>486</v>
      </c>
      <c r="D149" s="338"/>
      <c r="E149" s="338"/>
      <c r="F149" s="339" t="s">
        <v>487</v>
      </c>
      <c r="G149" s="340"/>
      <c r="H149" s="338"/>
      <c r="I149" s="338"/>
      <c r="J149" s="338" t="s">
        <v>488</v>
      </c>
      <c r="K149" s="335"/>
    </row>
    <row r="150" s="1" customFormat="1" ht="5.25" customHeight="1">
      <c r="B150" s="346"/>
      <c r="C150" s="341"/>
      <c r="D150" s="341"/>
      <c r="E150" s="341"/>
      <c r="F150" s="341"/>
      <c r="G150" s="342"/>
      <c r="H150" s="341"/>
      <c r="I150" s="341"/>
      <c r="J150" s="341"/>
      <c r="K150" s="369"/>
    </row>
    <row r="151" s="1" customFormat="1" ht="15" customHeight="1">
      <c r="B151" s="346"/>
      <c r="C151" s="373" t="s">
        <v>492</v>
      </c>
      <c r="D151" s="321"/>
      <c r="E151" s="321"/>
      <c r="F151" s="374" t="s">
        <v>489</v>
      </c>
      <c r="G151" s="321"/>
      <c r="H151" s="373" t="s">
        <v>529</v>
      </c>
      <c r="I151" s="373" t="s">
        <v>491</v>
      </c>
      <c r="J151" s="373">
        <v>120</v>
      </c>
      <c r="K151" s="369"/>
    </row>
    <row r="152" s="1" customFormat="1" ht="15" customHeight="1">
      <c r="B152" s="346"/>
      <c r="C152" s="373" t="s">
        <v>538</v>
      </c>
      <c r="D152" s="321"/>
      <c r="E152" s="321"/>
      <c r="F152" s="374" t="s">
        <v>489</v>
      </c>
      <c r="G152" s="321"/>
      <c r="H152" s="373" t="s">
        <v>549</v>
      </c>
      <c r="I152" s="373" t="s">
        <v>491</v>
      </c>
      <c r="J152" s="373" t="s">
        <v>540</v>
      </c>
      <c r="K152" s="369"/>
    </row>
    <row r="153" s="1" customFormat="1" ht="15" customHeight="1">
      <c r="B153" s="346"/>
      <c r="C153" s="373" t="s">
        <v>437</v>
      </c>
      <c r="D153" s="321"/>
      <c r="E153" s="321"/>
      <c r="F153" s="374" t="s">
        <v>489</v>
      </c>
      <c r="G153" s="321"/>
      <c r="H153" s="373" t="s">
        <v>550</v>
      </c>
      <c r="I153" s="373" t="s">
        <v>491</v>
      </c>
      <c r="J153" s="373" t="s">
        <v>540</v>
      </c>
      <c r="K153" s="369"/>
    </row>
    <row r="154" s="1" customFormat="1" ht="15" customHeight="1">
      <c r="B154" s="346"/>
      <c r="C154" s="373" t="s">
        <v>494</v>
      </c>
      <c r="D154" s="321"/>
      <c r="E154" s="321"/>
      <c r="F154" s="374" t="s">
        <v>495</v>
      </c>
      <c r="G154" s="321"/>
      <c r="H154" s="373" t="s">
        <v>529</v>
      </c>
      <c r="I154" s="373" t="s">
        <v>491</v>
      </c>
      <c r="J154" s="373">
        <v>50</v>
      </c>
      <c r="K154" s="369"/>
    </row>
    <row r="155" s="1" customFormat="1" ht="15" customHeight="1">
      <c r="B155" s="346"/>
      <c r="C155" s="373" t="s">
        <v>497</v>
      </c>
      <c r="D155" s="321"/>
      <c r="E155" s="321"/>
      <c r="F155" s="374" t="s">
        <v>489</v>
      </c>
      <c r="G155" s="321"/>
      <c r="H155" s="373" t="s">
        <v>529</v>
      </c>
      <c r="I155" s="373" t="s">
        <v>499</v>
      </c>
      <c r="J155" s="373"/>
      <c r="K155" s="369"/>
    </row>
    <row r="156" s="1" customFormat="1" ht="15" customHeight="1">
      <c r="B156" s="346"/>
      <c r="C156" s="373" t="s">
        <v>508</v>
      </c>
      <c r="D156" s="321"/>
      <c r="E156" s="321"/>
      <c r="F156" s="374" t="s">
        <v>495</v>
      </c>
      <c r="G156" s="321"/>
      <c r="H156" s="373" t="s">
        <v>529</v>
      </c>
      <c r="I156" s="373" t="s">
        <v>491</v>
      </c>
      <c r="J156" s="373">
        <v>50</v>
      </c>
      <c r="K156" s="369"/>
    </row>
    <row r="157" s="1" customFormat="1" ht="15" customHeight="1">
      <c r="B157" s="346"/>
      <c r="C157" s="373" t="s">
        <v>516</v>
      </c>
      <c r="D157" s="321"/>
      <c r="E157" s="321"/>
      <c r="F157" s="374" t="s">
        <v>495</v>
      </c>
      <c r="G157" s="321"/>
      <c r="H157" s="373" t="s">
        <v>529</v>
      </c>
      <c r="I157" s="373" t="s">
        <v>491</v>
      </c>
      <c r="J157" s="373">
        <v>50</v>
      </c>
      <c r="K157" s="369"/>
    </row>
    <row r="158" s="1" customFormat="1" ht="15" customHeight="1">
      <c r="B158" s="346"/>
      <c r="C158" s="373" t="s">
        <v>514</v>
      </c>
      <c r="D158" s="321"/>
      <c r="E158" s="321"/>
      <c r="F158" s="374" t="s">
        <v>495</v>
      </c>
      <c r="G158" s="321"/>
      <c r="H158" s="373" t="s">
        <v>529</v>
      </c>
      <c r="I158" s="373" t="s">
        <v>491</v>
      </c>
      <c r="J158" s="373">
        <v>50</v>
      </c>
      <c r="K158" s="369"/>
    </row>
    <row r="159" s="1" customFormat="1" ht="15" customHeight="1">
      <c r="B159" s="346"/>
      <c r="C159" s="373" t="s">
        <v>113</v>
      </c>
      <c r="D159" s="321"/>
      <c r="E159" s="321"/>
      <c r="F159" s="374" t="s">
        <v>489</v>
      </c>
      <c r="G159" s="321"/>
      <c r="H159" s="373" t="s">
        <v>551</v>
      </c>
      <c r="I159" s="373" t="s">
        <v>491</v>
      </c>
      <c r="J159" s="373" t="s">
        <v>552</v>
      </c>
      <c r="K159" s="369"/>
    </row>
    <row r="160" s="1" customFormat="1" ht="15" customHeight="1">
      <c r="B160" s="346"/>
      <c r="C160" s="373" t="s">
        <v>553</v>
      </c>
      <c r="D160" s="321"/>
      <c r="E160" s="321"/>
      <c r="F160" s="374" t="s">
        <v>489</v>
      </c>
      <c r="G160" s="321"/>
      <c r="H160" s="373" t="s">
        <v>554</v>
      </c>
      <c r="I160" s="373" t="s">
        <v>524</v>
      </c>
      <c r="J160" s="373"/>
      <c r="K160" s="369"/>
    </row>
    <row r="161" s="1" customFormat="1" ht="15" customHeight="1">
      <c r="B161" s="375"/>
      <c r="C161" s="355"/>
      <c r="D161" s="355"/>
      <c r="E161" s="355"/>
      <c r="F161" s="355"/>
      <c r="G161" s="355"/>
      <c r="H161" s="355"/>
      <c r="I161" s="355"/>
      <c r="J161" s="355"/>
      <c r="K161" s="376"/>
    </row>
    <row r="162" s="1" customFormat="1" ht="18.75" customHeight="1">
      <c r="B162" s="357"/>
      <c r="C162" s="367"/>
      <c r="D162" s="367"/>
      <c r="E162" s="367"/>
      <c r="F162" s="377"/>
      <c r="G162" s="367"/>
      <c r="H162" s="367"/>
      <c r="I162" s="367"/>
      <c r="J162" s="367"/>
      <c r="K162" s="357"/>
    </row>
    <row r="163" s="1" customFormat="1" ht="18.75" customHeight="1">
      <c r="B163" s="329"/>
      <c r="C163" s="329"/>
      <c r="D163" s="329"/>
      <c r="E163" s="329"/>
      <c r="F163" s="329"/>
      <c r="G163" s="329"/>
      <c r="H163" s="329"/>
      <c r="I163" s="329"/>
      <c r="J163" s="329"/>
      <c r="K163" s="329"/>
    </row>
    <row r="164" s="1" customFormat="1" ht="7.5" customHeight="1">
      <c r="B164" s="308"/>
      <c r="C164" s="309"/>
      <c r="D164" s="309"/>
      <c r="E164" s="309"/>
      <c r="F164" s="309"/>
      <c r="G164" s="309"/>
      <c r="H164" s="309"/>
      <c r="I164" s="309"/>
      <c r="J164" s="309"/>
      <c r="K164" s="310"/>
    </row>
    <row r="165" s="1" customFormat="1" ht="45" customHeight="1">
      <c r="B165" s="311"/>
      <c r="C165" s="312" t="s">
        <v>555</v>
      </c>
      <c r="D165" s="312"/>
      <c r="E165" s="312"/>
      <c r="F165" s="312"/>
      <c r="G165" s="312"/>
      <c r="H165" s="312"/>
      <c r="I165" s="312"/>
      <c r="J165" s="312"/>
      <c r="K165" s="313"/>
    </row>
    <row r="166" s="1" customFormat="1" ht="17.25" customHeight="1">
      <c r="B166" s="311"/>
      <c r="C166" s="336" t="s">
        <v>483</v>
      </c>
      <c r="D166" s="336"/>
      <c r="E166" s="336"/>
      <c r="F166" s="336" t="s">
        <v>484</v>
      </c>
      <c r="G166" s="378"/>
      <c r="H166" s="379" t="s">
        <v>54</v>
      </c>
      <c r="I166" s="379" t="s">
        <v>57</v>
      </c>
      <c r="J166" s="336" t="s">
        <v>485</v>
      </c>
      <c r="K166" s="313"/>
    </row>
    <row r="167" s="1" customFormat="1" ht="17.25" customHeight="1">
      <c r="B167" s="314"/>
      <c r="C167" s="338" t="s">
        <v>486</v>
      </c>
      <c r="D167" s="338"/>
      <c r="E167" s="338"/>
      <c r="F167" s="339" t="s">
        <v>487</v>
      </c>
      <c r="G167" s="380"/>
      <c r="H167" s="381"/>
      <c r="I167" s="381"/>
      <c r="J167" s="338" t="s">
        <v>488</v>
      </c>
      <c r="K167" s="316"/>
    </row>
    <row r="168" s="1" customFormat="1" ht="5.25" customHeight="1">
      <c r="B168" s="346"/>
      <c r="C168" s="341"/>
      <c r="D168" s="341"/>
      <c r="E168" s="341"/>
      <c r="F168" s="341"/>
      <c r="G168" s="342"/>
      <c r="H168" s="341"/>
      <c r="I168" s="341"/>
      <c r="J168" s="341"/>
      <c r="K168" s="369"/>
    </row>
    <row r="169" s="1" customFormat="1" ht="15" customHeight="1">
      <c r="B169" s="346"/>
      <c r="C169" s="321" t="s">
        <v>492</v>
      </c>
      <c r="D169" s="321"/>
      <c r="E169" s="321"/>
      <c r="F169" s="344" t="s">
        <v>489</v>
      </c>
      <c r="G169" s="321"/>
      <c r="H169" s="321" t="s">
        <v>529</v>
      </c>
      <c r="I169" s="321" t="s">
        <v>491</v>
      </c>
      <c r="J169" s="321">
        <v>120</v>
      </c>
      <c r="K169" s="369"/>
    </row>
    <row r="170" s="1" customFormat="1" ht="15" customHeight="1">
      <c r="B170" s="346"/>
      <c r="C170" s="321" t="s">
        <v>538</v>
      </c>
      <c r="D170" s="321"/>
      <c r="E170" s="321"/>
      <c r="F170" s="344" t="s">
        <v>489</v>
      </c>
      <c r="G170" s="321"/>
      <c r="H170" s="321" t="s">
        <v>539</v>
      </c>
      <c r="I170" s="321" t="s">
        <v>491</v>
      </c>
      <c r="J170" s="321" t="s">
        <v>540</v>
      </c>
      <c r="K170" s="369"/>
    </row>
    <row r="171" s="1" customFormat="1" ht="15" customHeight="1">
      <c r="B171" s="346"/>
      <c r="C171" s="321" t="s">
        <v>437</v>
      </c>
      <c r="D171" s="321"/>
      <c r="E171" s="321"/>
      <c r="F171" s="344" t="s">
        <v>489</v>
      </c>
      <c r="G171" s="321"/>
      <c r="H171" s="321" t="s">
        <v>556</v>
      </c>
      <c r="I171" s="321" t="s">
        <v>491</v>
      </c>
      <c r="J171" s="321" t="s">
        <v>540</v>
      </c>
      <c r="K171" s="369"/>
    </row>
    <row r="172" s="1" customFormat="1" ht="15" customHeight="1">
      <c r="B172" s="346"/>
      <c r="C172" s="321" t="s">
        <v>494</v>
      </c>
      <c r="D172" s="321"/>
      <c r="E172" s="321"/>
      <c r="F172" s="344" t="s">
        <v>495</v>
      </c>
      <c r="G172" s="321"/>
      <c r="H172" s="321" t="s">
        <v>556</v>
      </c>
      <c r="I172" s="321" t="s">
        <v>491</v>
      </c>
      <c r="J172" s="321">
        <v>50</v>
      </c>
      <c r="K172" s="369"/>
    </row>
    <row r="173" s="1" customFormat="1" ht="15" customHeight="1">
      <c r="B173" s="346"/>
      <c r="C173" s="321" t="s">
        <v>497</v>
      </c>
      <c r="D173" s="321"/>
      <c r="E173" s="321"/>
      <c r="F173" s="344" t="s">
        <v>489</v>
      </c>
      <c r="G173" s="321"/>
      <c r="H173" s="321" t="s">
        <v>556</v>
      </c>
      <c r="I173" s="321" t="s">
        <v>499</v>
      </c>
      <c r="J173" s="321"/>
      <c r="K173" s="369"/>
    </row>
    <row r="174" s="1" customFormat="1" ht="15" customHeight="1">
      <c r="B174" s="346"/>
      <c r="C174" s="321" t="s">
        <v>508</v>
      </c>
      <c r="D174" s="321"/>
      <c r="E174" s="321"/>
      <c r="F174" s="344" t="s">
        <v>495</v>
      </c>
      <c r="G174" s="321"/>
      <c r="H174" s="321" t="s">
        <v>556</v>
      </c>
      <c r="I174" s="321" t="s">
        <v>491</v>
      </c>
      <c r="J174" s="321">
        <v>50</v>
      </c>
      <c r="K174" s="369"/>
    </row>
    <row r="175" s="1" customFormat="1" ht="15" customHeight="1">
      <c r="B175" s="346"/>
      <c r="C175" s="321" t="s">
        <v>516</v>
      </c>
      <c r="D175" s="321"/>
      <c r="E175" s="321"/>
      <c r="F175" s="344" t="s">
        <v>495</v>
      </c>
      <c r="G175" s="321"/>
      <c r="H175" s="321" t="s">
        <v>556</v>
      </c>
      <c r="I175" s="321" t="s">
        <v>491</v>
      </c>
      <c r="J175" s="321">
        <v>50</v>
      </c>
      <c r="K175" s="369"/>
    </row>
    <row r="176" s="1" customFormat="1" ht="15" customHeight="1">
      <c r="B176" s="346"/>
      <c r="C176" s="321" t="s">
        <v>514</v>
      </c>
      <c r="D176" s="321"/>
      <c r="E176" s="321"/>
      <c r="F176" s="344" t="s">
        <v>495</v>
      </c>
      <c r="G176" s="321"/>
      <c r="H176" s="321" t="s">
        <v>556</v>
      </c>
      <c r="I176" s="321" t="s">
        <v>491</v>
      </c>
      <c r="J176" s="321">
        <v>50</v>
      </c>
      <c r="K176" s="369"/>
    </row>
    <row r="177" s="1" customFormat="1" ht="15" customHeight="1">
      <c r="B177" s="346"/>
      <c r="C177" s="321" t="s">
        <v>124</v>
      </c>
      <c r="D177" s="321"/>
      <c r="E177" s="321"/>
      <c r="F177" s="344" t="s">
        <v>489</v>
      </c>
      <c r="G177" s="321"/>
      <c r="H177" s="321" t="s">
        <v>557</v>
      </c>
      <c r="I177" s="321" t="s">
        <v>558</v>
      </c>
      <c r="J177" s="321"/>
      <c r="K177" s="369"/>
    </row>
    <row r="178" s="1" customFormat="1" ht="15" customHeight="1">
      <c r="B178" s="346"/>
      <c r="C178" s="321" t="s">
        <v>57</v>
      </c>
      <c r="D178" s="321"/>
      <c r="E178" s="321"/>
      <c r="F178" s="344" t="s">
        <v>489</v>
      </c>
      <c r="G178" s="321"/>
      <c r="H178" s="321" t="s">
        <v>559</v>
      </c>
      <c r="I178" s="321" t="s">
        <v>560</v>
      </c>
      <c r="J178" s="321">
        <v>1</v>
      </c>
      <c r="K178" s="369"/>
    </row>
    <row r="179" s="1" customFormat="1" ht="15" customHeight="1">
      <c r="B179" s="346"/>
      <c r="C179" s="321" t="s">
        <v>53</v>
      </c>
      <c r="D179" s="321"/>
      <c r="E179" s="321"/>
      <c r="F179" s="344" t="s">
        <v>489</v>
      </c>
      <c r="G179" s="321"/>
      <c r="H179" s="321" t="s">
        <v>561</v>
      </c>
      <c r="I179" s="321" t="s">
        <v>491</v>
      </c>
      <c r="J179" s="321">
        <v>20</v>
      </c>
      <c r="K179" s="369"/>
    </row>
    <row r="180" s="1" customFormat="1" ht="15" customHeight="1">
      <c r="B180" s="346"/>
      <c r="C180" s="321" t="s">
        <v>54</v>
      </c>
      <c r="D180" s="321"/>
      <c r="E180" s="321"/>
      <c r="F180" s="344" t="s">
        <v>489</v>
      </c>
      <c r="G180" s="321"/>
      <c r="H180" s="321" t="s">
        <v>562</v>
      </c>
      <c r="I180" s="321" t="s">
        <v>491</v>
      </c>
      <c r="J180" s="321">
        <v>255</v>
      </c>
      <c r="K180" s="369"/>
    </row>
    <row r="181" s="1" customFormat="1" ht="15" customHeight="1">
      <c r="B181" s="346"/>
      <c r="C181" s="321" t="s">
        <v>125</v>
      </c>
      <c r="D181" s="321"/>
      <c r="E181" s="321"/>
      <c r="F181" s="344" t="s">
        <v>489</v>
      </c>
      <c r="G181" s="321"/>
      <c r="H181" s="321" t="s">
        <v>453</v>
      </c>
      <c r="I181" s="321" t="s">
        <v>491</v>
      </c>
      <c r="J181" s="321">
        <v>10</v>
      </c>
      <c r="K181" s="369"/>
    </row>
    <row r="182" s="1" customFormat="1" ht="15" customHeight="1">
      <c r="B182" s="346"/>
      <c r="C182" s="321" t="s">
        <v>126</v>
      </c>
      <c r="D182" s="321"/>
      <c r="E182" s="321"/>
      <c r="F182" s="344" t="s">
        <v>489</v>
      </c>
      <c r="G182" s="321"/>
      <c r="H182" s="321" t="s">
        <v>563</v>
      </c>
      <c r="I182" s="321" t="s">
        <v>524</v>
      </c>
      <c r="J182" s="321"/>
      <c r="K182" s="369"/>
    </row>
    <row r="183" s="1" customFormat="1" ht="15" customHeight="1">
      <c r="B183" s="346"/>
      <c r="C183" s="321" t="s">
        <v>564</v>
      </c>
      <c r="D183" s="321"/>
      <c r="E183" s="321"/>
      <c r="F183" s="344" t="s">
        <v>489</v>
      </c>
      <c r="G183" s="321"/>
      <c r="H183" s="321" t="s">
        <v>565</v>
      </c>
      <c r="I183" s="321" t="s">
        <v>524</v>
      </c>
      <c r="J183" s="321"/>
      <c r="K183" s="369"/>
    </row>
    <row r="184" s="1" customFormat="1" ht="15" customHeight="1">
      <c r="B184" s="346"/>
      <c r="C184" s="321" t="s">
        <v>553</v>
      </c>
      <c r="D184" s="321"/>
      <c r="E184" s="321"/>
      <c r="F184" s="344" t="s">
        <v>489</v>
      </c>
      <c r="G184" s="321"/>
      <c r="H184" s="321" t="s">
        <v>566</v>
      </c>
      <c r="I184" s="321" t="s">
        <v>524</v>
      </c>
      <c r="J184" s="321"/>
      <c r="K184" s="369"/>
    </row>
    <row r="185" s="1" customFormat="1" ht="15" customHeight="1">
      <c r="B185" s="346"/>
      <c r="C185" s="321" t="s">
        <v>129</v>
      </c>
      <c r="D185" s="321"/>
      <c r="E185" s="321"/>
      <c r="F185" s="344" t="s">
        <v>495</v>
      </c>
      <c r="G185" s="321"/>
      <c r="H185" s="321" t="s">
        <v>567</v>
      </c>
      <c r="I185" s="321" t="s">
        <v>491</v>
      </c>
      <c r="J185" s="321">
        <v>50</v>
      </c>
      <c r="K185" s="369"/>
    </row>
    <row r="186" s="1" customFormat="1" ht="15" customHeight="1">
      <c r="B186" s="346"/>
      <c r="C186" s="321" t="s">
        <v>568</v>
      </c>
      <c r="D186" s="321"/>
      <c r="E186" s="321"/>
      <c r="F186" s="344" t="s">
        <v>495</v>
      </c>
      <c r="G186" s="321"/>
      <c r="H186" s="321" t="s">
        <v>569</v>
      </c>
      <c r="I186" s="321" t="s">
        <v>570</v>
      </c>
      <c r="J186" s="321"/>
      <c r="K186" s="369"/>
    </row>
    <row r="187" s="1" customFormat="1" ht="15" customHeight="1">
      <c r="B187" s="346"/>
      <c r="C187" s="321" t="s">
        <v>571</v>
      </c>
      <c r="D187" s="321"/>
      <c r="E187" s="321"/>
      <c r="F187" s="344" t="s">
        <v>495</v>
      </c>
      <c r="G187" s="321"/>
      <c r="H187" s="321" t="s">
        <v>572</v>
      </c>
      <c r="I187" s="321" t="s">
        <v>570</v>
      </c>
      <c r="J187" s="321"/>
      <c r="K187" s="369"/>
    </row>
    <row r="188" s="1" customFormat="1" ht="15" customHeight="1">
      <c r="B188" s="346"/>
      <c r="C188" s="321" t="s">
        <v>573</v>
      </c>
      <c r="D188" s="321"/>
      <c r="E188" s="321"/>
      <c r="F188" s="344" t="s">
        <v>495</v>
      </c>
      <c r="G188" s="321"/>
      <c r="H188" s="321" t="s">
        <v>574</v>
      </c>
      <c r="I188" s="321" t="s">
        <v>570</v>
      </c>
      <c r="J188" s="321"/>
      <c r="K188" s="369"/>
    </row>
    <row r="189" s="1" customFormat="1" ht="15" customHeight="1">
      <c r="B189" s="346"/>
      <c r="C189" s="382" t="s">
        <v>575</v>
      </c>
      <c r="D189" s="321"/>
      <c r="E189" s="321"/>
      <c r="F189" s="344" t="s">
        <v>495</v>
      </c>
      <c r="G189" s="321"/>
      <c r="H189" s="321" t="s">
        <v>576</v>
      </c>
      <c r="I189" s="321" t="s">
        <v>577</v>
      </c>
      <c r="J189" s="383" t="s">
        <v>578</v>
      </c>
      <c r="K189" s="369"/>
    </row>
    <row r="190" s="18" customFormat="1" ht="15" customHeight="1">
      <c r="B190" s="384"/>
      <c r="C190" s="385" t="s">
        <v>579</v>
      </c>
      <c r="D190" s="386"/>
      <c r="E190" s="386"/>
      <c r="F190" s="387" t="s">
        <v>495</v>
      </c>
      <c r="G190" s="386"/>
      <c r="H190" s="386" t="s">
        <v>580</v>
      </c>
      <c r="I190" s="386" t="s">
        <v>577</v>
      </c>
      <c r="J190" s="388" t="s">
        <v>578</v>
      </c>
      <c r="K190" s="389"/>
    </row>
    <row r="191" s="1" customFormat="1" ht="15" customHeight="1">
      <c r="B191" s="346"/>
      <c r="C191" s="382" t="s">
        <v>42</v>
      </c>
      <c r="D191" s="321"/>
      <c r="E191" s="321"/>
      <c r="F191" s="344" t="s">
        <v>489</v>
      </c>
      <c r="G191" s="321"/>
      <c r="H191" s="318" t="s">
        <v>581</v>
      </c>
      <c r="I191" s="321" t="s">
        <v>582</v>
      </c>
      <c r="J191" s="321"/>
      <c r="K191" s="369"/>
    </row>
    <row r="192" s="1" customFormat="1" ht="15" customHeight="1">
      <c r="B192" s="346"/>
      <c r="C192" s="382" t="s">
        <v>583</v>
      </c>
      <c r="D192" s="321"/>
      <c r="E192" s="321"/>
      <c r="F192" s="344" t="s">
        <v>489</v>
      </c>
      <c r="G192" s="321"/>
      <c r="H192" s="321" t="s">
        <v>584</v>
      </c>
      <c r="I192" s="321" t="s">
        <v>524</v>
      </c>
      <c r="J192" s="321"/>
      <c r="K192" s="369"/>
    </row>
    <row r="193" s="1" customFormat="1" ht="15" customHeight="1">
      <c r="B193" s="346"/>
      <c r="C193" s="382" t="s">
        <v>585</v>
      </c>
      <c r="D193" s="321"/>
      <c r="E193" s="321"/>
      <c r="F193" s="344" t="s">
        <v>489</v>
      </c>
      <c r="G193" s="321"/>
      <c r="H193" s="321" t="s">
        <v>586</v>
      </c>
      <c r="I193" s="321" t="s">
        <v>524</v>
      </c>
      <c r="J193" s="321"/>
      <c r="K193" s="369"/>
    </row>
    <row r="194" s="1" customFormat="1" ht="15" customHeight="1">
      <c r="B194" s="346"/>
      <c r="C194" s="382" t="s">
        <v>587</v>
      </c>
      <c r="D194" s="321"/>
      <c r="E194" s="321"/>
      <c r="F194" s="344" t="s">
        <v>495</v>
      </c>
      <c r="G194" s="321"/>
      <c r="H194" s="321" t="s">
        <v>588</v>
      </c>
      <c r="I194" s="321" t="s">
        <v>524</v>
      </c>
      <c r="J194" s="321"/>
      <c r="K194" s="369"/>
    </row>
    <row r="195" s="1" customFormat="1" ht="15" customHeight="1">
      <c r="B195" s="375"/>
      <c r="C195" s="390"/>
      <c r="D195" s="355"/>
      <c r="E195" s="355"/>
      <c r="F195" s="355"/>
      <c r="G195" s="355"/>
      <c r="H195" s="355"/>
      <c r="I195" s="355"/>
      <c r="J195" s="355"/>
      <c r="K195" s="376"/>
    </row>
    <row r="196" s="1" customFormat="1" ht="18.75" customHeight="1">
      <c r="B196" s="357"/>
      <c r="C196" s="367"/>
      <c r="D196" s="367"/>
      <c r="E196" s="367"/>
      <c r="F196" s="377"/>
      <c r="G196" s="367"/>
      <c r="H196" s="367"/>
      <c r="I196" s="367"/>
      <c r="J196" s="367"/>
      <c r="K196" s="357"/>
    </row>
    <row r="197" s="1" customFormat="1" ht="18.75" customHeight="1">
      <c r="B197" s="357"/>
      <c r="C197" s="367"/>
      <c r="D197" s="367"/>
      <c r="E197" s="367"/>
      <c r="F197" s="377"/>
      <c r="G197" s="367"/>
      <c r="H197" s="367"/>
      <c r="I197" s="367"/>
      <c r="J197" s="367"/>
      <c r="K197" s="357"/>
    </row>
    <row r="198" s="1" customFormat="1" ht="18.75" customHeight="1">
      <c r="B198" s="329"/>
      <c r="C198" s="329"/>
      <c r="D198" s="329"/>
      <c r="E198" s="329"/>
      <c r="F198" s="329"/>
      <c r="G198" s="329"/>
      <c r="H198" s="329"/>
      <c r="I198" s="329"/>
      <c r="J198" s="329"/>
      <c r="K198" s="329"/>
    </row>
    <row r="199" s="1" customFormat="1" ht="13.5">
      <c r="B199" s="308"/>
      <c r="C199" s="309"/>
      <c r="D199" s="309"/>
      <c r="E199" s="309"/>
      <c r="F199" s="309"/>
      <c r="G199" s="309"/>
      <c r="H199" s="309"/>
      <c r="I199" s="309"/>
      <c r="J199" s="309"/>
      <c r="K199" s="310"/>
    </row>
    <row r="200" s="1" customFormat="1" ht="21">
      <c r="B200" s="311"/>
      <c r="C200" s="312" t="s">
        <v>589</v>
      </c>
      <c r="D200" s="312"/>
      <c r="E200" s="312"/>
      <c r="F200" s="312"/>
      <c r="G200" s="312"/>
      <c r="H200" s="312"/>
      <c r="I200" s="312"/>
      <c r="J200" s="312"/>
      <c r="K200" s="313"/>
    </row>
    <row r="201" s="1" customFormat="1" ht="25.5" customHeight="1">
      <c r="B201" s="311"/>
      <c r="C201" s="391" t="s">
        <v>590</v>
      </c>
      <c r="D201" s="391"/>
      <c r="E201" s="391"/>
      <c r="F201" s="391" t="s">
        <v>591</v>
      </c>
      <c r="G201" s="392"/>
      <c r="H201" s="391" t="s">
        <v>592</v>
      </c>
      <c r="I201" s="391"/>
      <c r="J201" s="391"/>
      <c r="K201" s="313"/>
    </row>
    <row r="202" s="1" customFormat="1" ht="5.25" customHeight="1">
      <c r="B202" s="346"/>
      <c r="C202" s="341"/>
      <c r="D202" s="341"/>
      <c r="E202" s="341"/>
      <c r="F202" s="341"/>
      <c r="G202" s="367"/>
      <c r="H202" s="341"/>
      <c r="I202" s="341"/>
      <c r="J202" s="341"/>
      <c r="K202" s="369"/>
    </row>
    <row r="203" s="1" customFormat="1" ht="15" customHeight="1">
      <c r="B203" s="346"/>
      <c r="C203" s="321" t="s">
        <v>582</v>
      </c>
      <c r="D203" s="321"/>
      <c r="E203" s="321"/>
      <c r="F203" s="344" t="s">
        <v>43</v>
      </c>
      <c r="G203" s="321"/>
      <c r="H203" s="321" t="s">
        <v>593</v>
      </c>
      <c r="I203" s="321"/>
      <c r="J203" s="321"/>
      <c r="K203" s="369"/>
    </row>
    <row r="204" s="1" customFormat="1" ht="15" customHeight="1">
      <c r="B204" s="346"/>
      <c r="C204" s="321"/>
      <c r="D204" s="321"/>
      <c r="E204" s="321"/>
      <c r="F204" s="344" t="s">
        <v>44</v>
      </c>
      <c r="G204" s="321"/>
      <c r="H204" s="321" t="s">
        <v>594</v>
      </c>
      <c r="I204" s="321"/>
      <c r="J204" s="321"/>
      <c r="K204" s="369"/>
    </row>
    <row r="205" s="1" customFormat="1" ht="15" customHeight="1">
      <c r="B205" s="346"/>
      <c r="C205" s="321"/>
      <c r="D205" s="321"/>
      <c r="E205" s="321"/>
      <c r="F205" s="344" t="s">
        <v>47</v>
      </c>
      <c r="G205" s="321"/>
      <c r="H205" s="321" t="s">
        <v>595</v>
      </c>
      <c r="I205" s="321"/>
      <c r="J205" s="321"/>
      <c r="K205" s="369"/>
    </row>
    <row r="206" s="1" customFormat="1" ht="15" customHeight="1">
      <c r="B206" s="346"/>
      <c r="C206" s="321"/>
      <c r="D206" s="321"/>
      <c r="E206" s="321"/>
      <c r="F206" s="344" t="s">
        <v>45</v>
      </c>
      <c r="G206" s="321"/>
      <c r="H206" s="321" t="s">
        <v>596</v>
      </c>
      <c r="I206" s="321"/>
      <c r="J206" s="321"/>
      <c r="K206" s="369"/>
    </row>
    <row r="207" s="1" customFormat="1" ht="15" customHeight="1">
      <c r="B207" s="346"/>
      <c r="C207" s="321"/>
      <c r="D207" s="321"/>
      <c r="E207" s="321"/>
      <c r="F207" s="344" t="s">
        <v>46</v>
      </c>
      <c r="G207" s="321"/>
      <c r="H207" s="321" t="s">
        <v>597</v>
      </c>
      <c r="I207" s="321"/>
      <c r="J207" s="321"/>
      <c r="K207" s="369"/>
    </row>
    <row r="208" s="1" customFormat="1" ht="15" customHeight="1">
      <c r="B208" s="346"/>
      <c r="C208" s="321"/>
      <c r="D208" s="321"/>
      <c r="E208" s="321"/>
      <c r="F208" s="344"/>
      <c r="G208" s="321"/>
      <c r="H208" s="321"/>
      <c r="I208" s="321"/>
      <c r="J208" s="321"/>
      <c r="K208" s="369"/>
    </row>
    <row r="209" s="1" customFormat="1" ht="15" customHeight="1">
      <c r="B209" s="346"/>
      <c r="C209" s="321" t="s">
        <v>536</v>
      </c>
      <c r="D209" s="321"/>
      <c r="E209" s="321"/>
      <c r="F209" s="344" t="s">
        <v>81</v>
      </c>
      <c r="G209" s="321"/>
      <c r="H209" s="321" t="s">
        <v>598</v>
      </c>
      <c r="I209" s="321"/>
      <c r="J209" s="321"/>
      <c r="K209" s="369"/>
    </row>
    <row r="210" s="1" customFormat="1" ht="15" customHeight="1">
      <c r="B210" s="346"/>
      <c r="C210" s="321"/>
      <c r="D210" s="321"/>
      <c r="E210" s="321"/>
      <c r="F210" s="344" t="s">
        <v>432</v>
      </c>
      <c r="G210" s="321"/>
      <c r="H210" s="321" t="s">
        <v>433</v>
      </c>
      <c r="I210" s="321"/>
      <c r="J210" s="321"/>
      <c r="K210" s="369"/>
    </row>
    <row r="211" s="1" customFormat="1" ht="15" customHeight="1">
      <c r="B211" s="346"/>
      <c r="C211" s="321"/>
      <c r="D211" s="321"/>
      <c r="E211" s="321"/>
      <c r="F211" s="344" t="s">
        <v>430</v>
      </c>
      <c r="G211" s="321"/>
      <c r="H211" s="321" t="s">
        <v>599</v>
      </c>
      <c r="I211" s="321"/>
      <c r="J211" s="321"/>
      <c r="K211" s="369"/>
    </row>
    <row r="212" s="1" customFormat="1" ht="15" customHeight="1">
      <c r="B212" s="393"/>
      <c r="C212" s="321"/>
      <c r="D212" s="321"/>
      <c r="E212" s="321"/>
      <c r="F212" s="344" t="s">
        <v>434</v>
      </c>
      <c r="G212" s="382"/>
      <c r="H212" s="373" t="s">
        <v>435</v>
      </c>
      <c r="I212" s="373"/>
      <c r="J212" s="373"/>
      <c r="K212" s="394"/>
    </row>
    <row r="213" s="1" customFormat="1" ht="15" customHeight="1">
      <c r="B213" s="393"/>
      <c r="C213" s="321"/>
      <c r="D213" s="321"/>
      <c r="E213" s="321"/>
      <c r="F213" s="344" t="s">
        <v>436</v>
      </c>
      <c r="G213" s="382"/>
      <c r="H213" s="373" t="s">
        <v>356</v>
      </c>
      <c r="I213" s="373"/>
      <c r="J213" s="373"/>
      <c r="K213" s="394"/>
    </row>
    <row r="214" s="1" customFormat="1" ht="15" customHeight="1">
      <c r="B214" s="393"/>
      <c r="C214" s="321"/>
      <c r="D214" s="321"/>
      <c r="E214" s="321"/>
      <c r="F214" s="344"/>
      <c r="G214" s="382"/>
      <c r="H214" s="373"/>
      <c r="I214" s="373"/>
      <c r="J214" s="373"/>
      <c r="K214" s="394"/>
    </row>
    <row r="215" s="1" customFormat="1" ht="15" customHeight="1">
      <c r="B215" s="393"/>
      <c r="C215" s="321" t="s">
        <v>560</v>
      </c>
      <c r="D215" s="321"/>
      <c r="E215" s="321"/>
      <c r="F215" s="344">
        <v>1</v>
      </c>
      <c r="G215" s="382"/>
      <c r="H215" s="373" t="s">
        <v>600</v>
      </c>
      <c r="I215" s="373"/>
      <c r="J215" s="373"/>
      <c r="K215" s="394"/>
    </row>
    <row r="216" s="1" customFormat="1" ht="15" customHeight="1">
      <c r="B216" s="393"/>
      <c r="C216" s="321"/>
      <c r="D216" s="321"/>
      <c r="E216" s="321"/>
      <c r="F216" s="344">
        <v>2</v>
      </c>
      <c r="G216" s="382"/>
      <c r="H216" s="373" t="s">
        <v>601</v>
      </c>
      <c r="I216" s="373"/>
      <c r="J216" s="373"/>
      <c r="K216" s="394"/>
    </row>
    <row r="217" s="1" customFormat="1" ht="15" customHeight="1">
      <c r="B217" s="393"/>
      <c r="C217" s="321"/>
      <c r="D217" s="321"/>
      <c r="E217" s="321"/>
      <c r="F217" s="344">
        <v>3</v>
      </c>
      <c r="G217" s="382"/>
      <c r="H217" s="373" t="s">
        <v>602</v>
      </c>
      <c r="I217" s="373"/>
      <c r="J217" s="373"/>
      <c r="K217" s="394"/>
    </row>
    <row r="218" s="1" customFormat="1" ht="15" customHeight="1">
      <c r="B218" s="393"/>
      <c r="C218" s="321"/>
      <c r="D218" s="321"/>
      <c r="E218" s="321"/>
      <c r="F218" s="344">
        <v>4</v>
      </c>
      <c r="G218" s="382"/>
      <c r="H218" s="373" t="s">
        <v>603</v>
      </c>
      <c r="I218" s="373"/>
      <c r="J218" s="373"/>
      <c r="K218" s="394"/>
    </row>
    <row r="219" s="1" customFormat="1" ht="12.75" customHeight="1">
      <c r="B219" s="395"/>
      <c r="C219" s="396"/>
      <c r="D219" s="396"/>
      <c r="E219" s="396"/>
      <c r="F219" s="396"/>
      <c r="G219" s="396"/>
      <c r="H219" s="396"/>
      <c r="I219" s="396"/>
      <c r="J219" s="396"/>
      <c r="K219" s="39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REGIO15-KROS3\kros3</dc:creator>
  <cp:lastModifiedBy>REGIO15-KROS3\kros3</cp:lastModifiedBy>
  <dcterms:created xsi:type="dcterms:W3CDTF">2024-04-04T15:14:22Z</dcterms:created>
  <dcterms:modified xsi:type="dcterms:W3CDTF">2024-04-04T15:14:28Z</dcterms:modified>
</cp:coreProperties>
</file>